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/>
  </bookViews>
  <sheets>
    <sheet name="Отчет по коммерческой деят-3кв" sheetId="9" r:id="rId1"/>
    <sheet name="Отчет по основной деят-сти 3 кв" sheetId="8" r:id="rId2"/>
  </sheets>
  <calcPr calcId="144525"/>
</workbook>
</file>

<file path=xl/calcChain.xml><?xml version="1.0" encoding="utf-8"?>
<calcChain xmlns="http://schemas.openxmlformats.org/spreadsheetml/2006/main">
  <c r="E7" i="9" l="1"/>
  <c r="E17" i="9" l="1"/>
  <c r="E18" i="9"/>
  <c r="E19" i="9"/>
  <c r="E20" i="9"/>
  <c r="E21" i="9"/>
  <c r="E22" i="9"/>
  <c r="E23" i="9"/>
  <c r="E24" i="9"/>
  <c r="E25" i="9"/>
  <c r="E26" i="9"/>
  <c r="E16" i="9"/>
  <c r="C27" i="9"/>
  <c r="D27" i="9"/>
  <c r="B27" i="9"/>
  <c r="E12" i="9"/>
  <c r="E11" i="9"/>
  <c r="E10" i="9"/>
  <c r="E9" i="9"/>
  <c r="D8" i="9"/>
  <c r="D13" i="9" s="1"/>
  <c r="C8" i="9"/>
  <c r="C13" i="9" s="1"/>
  <c r="B8" i="9"/>
  <c r="B13" i="9" s="1"/>
  <c r="E6" i="9"/>
  <c r="E5" i="9"/>
  <c r="E4" i="9"/>
  <c r="K26" i="8"/>
  <c r="K22" i="8"/>
  <c r="J25" i="8"/>
  <c r="D28" i="9" l="1"/>
  <c r="C28" i="9"/>
  <c r="B28" i="9"/>
  <c r="E27" i="9"/>
  <c r="E8" i="9"/>
  <c r="E13" i="9" s="1"/>
  <c r="K31" i="8"/>
  <c r="K30" i="8"/>
  <c r="K29" i="8"/>
  <c r="K27" i="8"/>
  <c r="K25" i="8"/>
  <c r="K24" i="8"/>
  <c r="K23" i="8"/>
  <c r="K21" i="8"/>
  <c r="K20" i="8"/>
  <c r="K19" i="8"/>
  <c r="K18" i="8"/>
  <c r="K16" i="8"/>
  <c r="F13" i="8"/>
  <c r="J12" i="8"/>
  <c r="I12" i="8"/>
  <c r="H12" i="8"/>
  <c r="E12" i="8"/>
  <c r="E32" i="8" s="1"/>
  <c r="D12" i="8"/>
  <c r="D32" i="8" s="1"/>
  <c r="C12" i="8"/>
  <c r="C32" i="8" s="1"/>
  <c r="K11" i="8"/>
  <c r="F11" i="8"/>
  <c r="L11" i="8" s="1"/>
  <c r="K10" i="8"/>
  <c r="F10" i="8"/>
  <c r="K9" i="8"/>
  <c r="F9" i="8"/>
  <c r="K8" i="8"/>
  <c r="F8" i="8"/>
  <c r="K7" i="8"/>
  <c r="F7" i="8"/>
  <c r="K6" i="8"/>
  <c r="F6" i="8"/>
  <c r="K5" i="8"/>
  <c r="F5" i="8"/>
  <c r="K4" i="8"/>
  <c r="F4" i="8"/>
  <c r="N9" i="8"/>
  <c r="L10" i="8" l="1"/>
  <c r="L5" i="8"/>
  <c r="L9" i="8"/>
  <c r="L8" i="8"/>
  <c r="E28" i="9"/>
  <c r="I32" i="8"/>
  <c r="J32" i="8"/>
  <c r="K12" i="8"/>
  <c r="L4" i="8"/>
  <c r="L7" i="8"/>
  <c r="L6" i="8"/>
  <c r="F12" i="8"/>
  <c r="F32" i="8" s="1"/>
  <c r="H32" i="8"/>
  <c r="N8" i="8"/>
  <c r="N7" i="8"/>
  <c r="N11" i="8" l="1"/>
  <c r="N6" i="8"/>
  <c r="N5" i="8"/>
  <c r="N10" i="8"/>
  <c r="M12" i="8"/>
  <c r="L12" i="8"/>
  <c r="N4" i="8"/>
  <c r="G12" i="8"/>
  <c r="G32" i="8" s="1"/>
  <c r="L14" i="8" l="1"/>
  <c r="K32" i="8"/>
  <c r="L32" i="8" s="1"/>
  <c r="N12" i="8"/>
  <c r="M32" i="8" l="1"/>
  <c r="N32" i="8" s="1"/>
  <c r="F27" i="9"/>
  <c r="F8" i="9" l="1"/>
  <c r="F13" i="9" s="1"/>
  <c r="F28" i="9" s="1"/>
</calcChain>
</file>

<file path=xl/sharedStrings.xml><?xml version="1.0" encoding="utf-8"?>
<sst xmlns="http://schemas.openxmlformats.org/spreadsheetml/2006/main" count="208" uniqueCount="103">
  <si>
    <t>СТАТЬЯ ДОХОДОВ</t>
  </si>
  <si>
    <t>НАЧИСЛЕНИЯ коммерческих ДОХОДОВ</t>
  </si>
  <si>
    <t>Размещение рекламы на фасаде</t>
  </si>
  <si>
    <t>Размещение сплит системы на фасаде</t>
  </si>
  <si>
    <t>Размещение оборудования (модемы и т.д.)</t>
  </si>
  <si>
    <t>Сдача в аренду под офисы принадлежащих ТСЖ помещений, в т.ч.:</t>
  </si>
  <si>
    <t>лифтерная</t>
  </si>
  <si>
    <t>площадью 52 кв м Парикмахер, ателье</t>
  </si>
  <si>
    <t>СТАТЬЯ РАСХОДОВ</t>
  </si>
  <si>
    <t>НАЧИСЛЕНИЯ коммерческих РАСХОДОВ</t>
  </si>
  <si>
    <t>Аудиторская проверка</t>
  </si>
  <si>
    <t>Подписка на журнал МКД на 6 мес</t>
  </si>
  <si>
    <t>За заполнение сайтов (годовые итоги на Реформу ЖКХ, исходные данные на ГИС ЖКХ)</t>
  </si>
  <si>
    <t>Информационно-консультационные услуги</t>
  </si>
  <si>
    <t>Обновление СбиС и обслуживание 1С</t>
  </si>
  <si>
    <t>Обучение персонала</t>
  </si>
  <si>
    <t>Х</t>
  </si>
  <si>
    <t>№ пп</t>
  </si>
  <si>
    <t>Наименование статьи по коммунальным услугам</t>
  </si>
  <si>
    <t>НАЧИСЛЕНИЯ КУ и прочие доходы</t>
  </si>
  <si>
    <t>Начисленные расходы</t>
  </si>
  <si>
    <t>Разница "+"(доход)/  "-" (убыток) по итогам 2 кв 2016</t>
  </si>
  <si>
    <t>1.1</t>
  </si>
  <si>
    <t>Водоснабжение  (холодное)</t>
  </si>
  <si>
    <t>1.2</t>
  </si>
  <si>
    <t>Водоотведение</t>
  </si>
  <si>
    <t>1.3</t>
  </si>
  <si>
    <t>Отопление и подогрев воды</t>
  </si>
  <si>
    <t>1.4</t>
  </si>
  <si>
    <t>Электроснабжение</t>
  </si>
  <si>
    <t>1.5</t>
  </si>
  <si>
    <t>Содержание паспортного стола</t>
  </si>
  <si>
    <t>1.6</t>
  </si>
  <si>
    <t>Лифт</t>
  </si>
  <si>
    <t>1.7</t>
  </si>
  <si>
    <t xml:space="preserve">ТО системы пожарной безопасности </t>
  </si>
  <si>
    <t>1.8</t>
  </si>
  <si>
    <t>ТБО</t>
  </si>
  <si>
    <t>1.10</t>
  </si>
  <si>
    <t>ИТОГО :</t>
  </si>
  <si>
    <t>1.11</t>
  </si>
  <si>
    <t>СОДЕРЖАНИЕ ЖИЛФОНДА</t>
  </si>
  <si>
    <t>РАСХОДЫ ПО СТАТЬЕ СОДЕРЖАНИЕ ЖИЛФОНДА</t>
  </si>
  <si>
    <t>2.1.</t>
  </si>
  <si>
    <t>2.2</t>
  </si>
  <si>
    <t>3</t>
  </si>
  <si>
    <t>Взносы с ФОТ В ПФР и ФСС</t>
  </si>
  <si>
    <t>5</t>
  </si>
  <si>
    <t xml:space="preserve">Комиссия банка </t>
  </si>
  <si>
    <t>6</t>
  </si>
  <si>
    <t>7</t>
  </si>
  <si>
    <t>ТО ИПУ ИП Старцев</t>
  </si>
  <si>
    <t>8</t>
  </si>
  <si>
    <t xml:space="preserve">Услуги связи </t>
  </si>
  <si>
    <t>9</t>
  </si>
  <si>
    <t xml:space="preserve">Услуги интернет </t>
  </si>
  <si>
    <t>10</t>
  </si>
  <si>
    <t>Видеонаблюдение,шлагбаум, домофон</t>
  </si>
  <si>
    <t>11</t>
  </si>
  <si>
    <t>12</t>
  </si>
  <si>
    <t>13</t>
  </si>
  <si>
    <t>Паспортизация отходов</t>
  </si>
  <si>
    <t>18</t>
  </si>
  <si>
    <t>Пени и штрафы за несвоевременную оплату ресурсникам</t>
  </si>
  <si>
    <t>19</t>
  </si>
  <si>
    <t>Почтовые расходы</t>
  </si>
  <si>
    <t>ТО и Восстановление ОПС (дымоудаление, пожар.краны, освидетельствование)</t>
  </si>
  <si>
    <t>Председатель правления</t>
  </si>
  <si>
    <t>Шварцкопф В.М.</t>
  </si>
  <si>
    <t>Услуги электрика, сантехника</t>
  </si>
  <si>
    <t>Ремонт МОП</t>
  </si>
  <si>
    <t>Уборка снега</t>
  </si>
  <si>
    <t>Дератизация и дезинфекция МОП</t>
  </si>
  <si>
    <t>Комиссия РКЦ за начисление КУ+КР</t>
  </si>
  <si>
    <t>Исполнитель  Коржина В.Ф.</t>
  </si>
  <si>
    <t>ИТОГО  ДОХОДЫ ЗА 2 КВ.2017</t>
  </si>
  <si>
    <t>площадью 46 кв м Салон платьев</t>
  </si>
  <si>
    <t>аренда МОП</t>
  </si>
  <si>
    <t>транспортные расходы</t>
  </si>
  <si>
    <t xml:space="preserve">Устранение аварии </t>
  </si>
  <si>
    <t xml:space="preserve">Отчет о финансово-хозяйственной деятельности ТСЖ "Светлое" по основной деятельности за 3 квартал 2017г.                   </t>
  </si>
  <si>
    <t>Итого 3 кв 2017</t>
  </si>
  <si>
    <t>итого 9 мес</t>
  </si>
  <si>
    <t>июль</t>
  </si>
  <si>
    <t>август</t>
  </si>
  <si>
    <t>сентябрь</t>
  </si>
  <si>
    <t>итого 3 кв 2017</t>
  </si>
  <si>
    <t>итого 9 мес.</t>
  </si>
  <si>
    <t>Промывка и опрессовка системы отопления</t>
  </si>
  <si>
    <t>20</t>
  </si>
  <si>
    <t>ИТОГО : за 3 квартал 2017 год</t>
  </si>
  <si>
    <t>Обслуживание внутридом. Эл.оборуд.</t>
  </si>
  <si>
    <t xml:space="preserve">Отчет о финансово-хозяйственной деятельности ТСЖ "Светлое" по коммерческой деятельности за  3 кв. 2017 </t>
  </si>
  <si>
    <t>Итого 3 квартал 2017</t>
  </si>
  <si>
    <t>Итого за 9 мес, 2017</t>
  </si>
  <si>
    <t>ИТОГО РАСХОДЫ ЗА 3 КВ.2017</t>
  </si>
  <si>
    <t>Налог УСНО за 3 кв.</t>
  </si>
  <si>
    <t>Разница "+"(доход)/  "-" (убыток) по итогам 3 кв 2017 год/9мес</t>
  </si>
  <si>
    <t>Итого за 9 мес 2017</t>
  </si>
  <si>
    <t>ФОТ штат с учетом отпускных и компенсаций</t>
  </si>
  <si>
    <t>Договорники</t>
  </si>
  <si>
    <t>4.</t>
  </si>
  <si>
    <t>Расходный материал для сантех., электр. и хоз.нужды по обслуживанию МКД.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</si>
</sst>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3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4" fontId="0" fillId="2" borderId="7" xfId="0" applyNumberForma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wrapText="1"/>
    </xf>
    <xf numFmtId="0" fontId="0" fillId="0" borderId="7" xfId="0" applyBorder="1" applyAlignment="1">
      <alignment wrapText="1"/>
    </xf>
    <xf numFmtId="4" fontId="0" fillId="0" borderId="7" xfId="0" applyNumberFormat="1" applyFont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2" fontId="0" fillId="0" borderId="7" xfId="0" applyNumberFormat="1" applyBorder="1"/>
    <xf numFmtId="0" fontId="0" fillId="0" borderId="7" xfId="0" applyBorder="1"/>
    <xf numFmtId="0" fontId="1" fillId="0" borderId="7" xfId="0" applyFont="1" applyBorder="1" applyAlignment="1">
      <alignment wrapText="1"/>
    </xf>
    <xf numFmtId="4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/>
    <xf numFmtId="0" fontId="3" fillId="0" borderId="7" xfId="0" applyFont="1" applyBorder="1"/>
    <xf numFmtId="4" fontId="3" fillId="0" borderId="7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0" fontId="4" fillId="3" borderId="7" xfId="0" applyFont="1" applyFill="1" applyBorder="1"/>
    <xf numFmtId="4" fontId="1" fillId="3" borderId="7" xfId="0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/>
    </xf>
    <xf numFmtId="0" fontId="0" fillId="4" borderId="7" xfId="0" applyFont="1" applyFill="1" applyBorder="1" applyAlignment="1">
      <alignment wrapText="1"/>
    </xf>
    <xf numFmtId="4" fontId="0" fillId="4" borderId="7" xfId="0" applyNumberFormat="1" applyFont="1" applyFill="1" applyBorder="1" applyAlignment="1">
      <alignment horizontal="center"/>
    </xf>
    <xf numFmtId="4" fontId="0" fillId="0" borderId="7" xfId="0" applyNumberFormat="1" applyBorder="1"/>
    <xf numFmtId="0" fontId="0" fillId="0" borderId="7" xfId="0" applyFont="1" applyBorder="1" applyAlignment="1">
      <alignment wrapText="1"/>
    </xf>
    <xf numFmtId="4" fontId="0" fillId="0" borderId="2" xfId="0" applyNumberFormat="1" applyFont="1" applyBorder="1" applyAlignment="1">
      <alignment horizontal="center"/>
    </xf>
    <xf numFmtId="4" fontId="0" fillId="0" borderId="8" xfId="0" applyNumberFormat="1" applyFont="1" applyBorder="1" applyAlignment="1">
      <alignment horizontal="center"/>
    </xf>
    <xf numFmtId="0" fontId="4" fillId="3" borderId="9" xfId="0" applyFont="1" applyFill="1" applyBorder="1" applyAlignment="1">
      <alignment wrapText="1"/>
    </xf>
    <xf numFmtId="4" fontId="1" fillId="3" borderId="2" xfId="0" applyNumberFormat="1" applyFont="1" applyFill="1" applyBorder="1" applyAlignment="1">
      <alignment horizontal="center"/>
    </xf>
    <xf numFmtId="2" fontId="1" fillId="0" borderId="2" xfId="0" applyNumberFormat="1" applyFont="1" applyBorder="1"/>
    <xf numFmtId="2" fontId="0" fillId="3" borderId="7" xfId="0" applyNumberFormat="1" applyFont="1" applyFill="1" applyBorder="1" applyAlignment="1">
      <alignment vertical="center" wrapText="1"/>
    </xf>
    <xf numFmtId="4" fontId="1" fillId="0" borderId="19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0" fontId="0" fillId="0" borderId="5" xfId="0" applyFont="1" applyBorder="1"/>
    <xf numFmtId="4" fontId="0" fillId="0" borderId="7" xfId="0" applyNumberFormat="1" applyBorder="1" applyAlignment="1">
      <alignment horizontal="center"/>
    </xf>
    <xf numFmtId="0" fontId="10" fillId="5" borderId="5" xfId="0" applyFont="1" applyFill="1" applyBorder="1"/>
    <xf numFmtId="4" fontId="3" fillId="5" borderId="7" xfId="0" applyNumberFormat="1" applyFont="1" applyFill="1" applyBorder="1" applyAlignment="1">
      <alignment horizontal="center"/>
    </xf>
    <xf numFmtId="4" fontId="9" fillId="5" borderId="7" xfId="0" applyNumberFormat="1" applyFont="1" applyFill="1" applyBorder="1" applyAlignment="1">
      <alignment horizontal="center"/>
    </xf>
    <xf numFmtId="0" fontId="0" fillId="0" borderId="1" xfId="0" applyFill="1" applyBorder="1"/>
    <xf numFmtId="4" fontId="1" fillId="0" borderId="18" xfId="0" applyNumberFormat="1" applyFont="1" applyBorder="1" applyAlignment="1">
      <alignment horizontal="center"/>
    </xf>
    <xf numFmtId="4" fontId="0" fillId="0" borderId="9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5" borderId="5" xfId="0" applyFont="1" applyFill="1" applyBorder="1" applyAlignment="1">
      <alignment wrapText="1"/>
    </xf>
    <xf numFmtId="4" fontId="0" fillId="5" borderId="6" xfId="0" applyNumberFormat="1" applyFill="1" applyBorder="1" applyAlignment="1">
      <alignment horizontal="center"/>
    </xf>
    <xf numFmtId="4" fontId="1" fillId="5" borderId="23" xfId="0" applyNumberFormat="1" applyFont="1" applyFill="1" applyBorder="1" applyAlignment="1">
      <alignment horizontal="center"/>
    </xf>
    <xf numFmtId="4" fontId="4" fillId="5" borderId="24" xfId="0" applyNumberFormat="1" applyFont="1" applyFill="1" applyBorder="1" applyAlignment="1">
      <alignment horizontal="center"/>
    </xf>
    <xf numFmtId="4" fontId="8" fillId="5" borderId="7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wrapText="1"/>
    </xf>
    <xf numFmtId="4" fontId="0" fillId="4" borderId="2" xfId="0" applyNumberFormat="1" applyFont="1" applyFill="1" applyBorder="1" applyAlignment="1">
      <alignment horizontal="center"/>
    </xf>
    <xf numFmtId="4" fontId="1" fillId="4" borderId="15" xfId="0" applyNumberFormat="1" applyFont="1" applyFill="1" applyBorder="1" applyAlignment="1">
      <alignment horizontal="center"/>
    </xf>
    <xf numFmtId="4" fontId="0" fillId="4" borderId="2" xfId="0" applyNumberFormat="1" applyFill="1" applyBorder="1" applyAlignment="1">
      <alignment horizontal="center"/>
    </xf>
    <xf numFmtId="0" fontId="11" fillId="4" borderId="28" xfId="0" applyFont="1" applyFill="1" applyBorder="1" applyAlignment="1">
      <alignment wrapText="1"/>
    </xf>
    <xf numFmtId="4" fontId="1" fillId="4" borderId="29" xfId="0" applyNumberFormat="1" applyFont="1" applyFill="1" applyBorder="1" applyAlignment="1">
      <alignment horizontal="center"/>
    </xf>
    <xf numFmtId="4" fontId="0" fillId="4" borderId="29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1" fillId="4" borderId="30" xfId="0" applyFont="1" applyFill="1" applyBorder="1"/>
    <xf numFmtId="4" fontId="0" fillId="4" borderId="15" xfId="0" applyNumberFormat="1" applyFont="1" applyFill="1" applyBorder="1" applyAlignment="1">
      <alignment horizontal="center"/>
    </xf>
    <xf numFmtId="4" fontId="0" fillId="4" borderId="15" xfId="0" applyNumberFormat="1" applyFill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0" fontId="12" fillId="0" borderId="32" xfId="0" applyFont="1" applyBorder="1" applyAlignment="1">
      <alignment wrapText="1"/>
    </xf>
    <xf numFmtId="4" fontId="9" fillId="0" borderId="19" xfId="0" applyNumberFormat="1" applyFont="1" applyBorder="1" applyAlignment="1">
      <alignment horizontal="center"/>
    </xf>
    <xf numFmtId="4" fontId="9" fillId="0" borderId="20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12" fillId="4" borderId="22" xfId="0" applyFont="1" applyFill="1" applyBorder="1"/>
    <xf numFmtId="4" fontId="0" fillId="4" borderId="6" xfId="0" applyNumberFormat="1" applyFont="1" applyFill="1" applyBorder="1" applyAlignment="1">
      <alignment horizontal="center"/>
    </xf>
    <xf numFmtId="0" fontId="0" fillId="4" borderId="5" xfId="0" applyFont="1" applyFill="1" applyBorder="1"/>
    <xf numFmtId="0" fontId="0" fillId="4" borderId="5" xfId="0" applyFont="1" applyFill="1" applyBorder="1" applyAlignment="1">
      <alignment wrapText="1"/>
    </xf>
    <xf numFmtId="49" fontId="0" fillId="4" borderId="9" xfId="0" applyNumberFormat="1" applyFont="1" applyFill="1" applyBorder="1" applyAlignment="1">
      <alignment wrapText="1"/>
    </xf>
    <xf numFmtId="4" fontId="0" fillId="4" borderId="27" xfId="0" applyNumberFormat="1" applyFont="1" applyFill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0" fontId="1" fillId="4" borderId="25" xfId="0" applyFont="1" applyFill="1" applyBorder="1" applyAlignment="1">
      <alignment wrapText="1"/>
    </xf>
    <xf numFmtId="4" fontId="1" fillId="4" borderId="26" xfId="0" applyNumberFormat="1" applyFont="1" applyFill="1" applyBorder="1" applyAlignment="1">
      <alignment horizontal="center"/>
    </xf>
    <xf numFmtId="4" fontId="1" fillId="4" borderId="31" xfId="0" applyNumberFormat="1" applyFont="1" applyFill="1" applyBorder="1" applyAlignment="1">
      <alignment horizontal="center"/>
    </xf>
    <xf numFmtId="4" fontId="0" fillId="4" borderId="23" xfId="0" applyNumberFormat="1" applyFont="1" applyFill="1" applyBorder="1" applyAlignment="1">
      <alignment horizontal="center"/>
    </xf>
    <xf numFmtId="4" fontId="0" fillId="4" borderId="7" xfId="0" applyNumberFormat="1" applyFill="1" applyBorder="1" applyAlignment="1">
      <alignment horizontal="center"/>
    </xf>
    <xf numFmtId="4" fontId="0" fillId="4" borderId="27" xfId="0" applyNumberFormat="1" applyFill="1" applyBorder="1" applyAlignment="1">
      <alignment horizontal="center"/>
    </xf>
    <xf numFmtId="49" fontId="0" fillId="0" borderId="33" xfId="0" applyNumberFormat="1" applyBorder="1" applyAlignment="1">
      <alignment horizontal="center"/>
    </xf>
    <xf numFmtId="0" fontId="1" fillId="0" borderId="28" xfId="0" applyFont="1" applyFill="1" applyBorder="1"/>
    <xf numFmtId="4" fontId="1" fillId="0" borderId="29" xfId="0" applyNumberFormat="1" applyFont="1" applyBorder="1" applyAlignment="1">
      <alignment horizontal="center"/>
    </xf>
    <xf numFmtId="0" fontId="0" fillId="4" borderId="5" xfId="0" applyFill="1" applyBorder="1"/>
    <xf numFmtId="4" fontId="0" fillId="0" borderId="0" xfId="0" applyNumberFormat="1"/>
    <xf numFmtId="0" fontId="3" fillId="0" borderId="7" xfId="0" applyFont="1" applyBorder="1" applyAlignment="1">
      <alignment wrapText="1"/>
    </xf>
    <xf numFmtId="2" fontId="3" fillId="0" borderId="7" xfId="0" applyNumberFormat="1" applyFont="1" applyBorder="1"/>
    <xf numFmtId="4" fontId="3" fillId="5" borderId="3" xfId="0" applyNumberFormat="1" applyFont="1" applyFill="1" applyBorder="1" applyAlignment="1">
      <alignment horizontal="center"/>
    </xf>
    <xf numFmtId="4" fontId="1" fillId="0" borderId="34" xfId="0" applyNumberFormat="1" applyFont="1" applyBorder="1" applyAlignment="1">
      <alignment horizontal="center"/>
    </xf>
    <xf numFmtId="4" fontId="0" fillId="4" borderId="8" xfId="0" applyNumberFormat="1" applyFont="1" applyFill="1" applyBorder="1" applyAlignment="1">
      <alignment horizontal="center"/>
    </xf>
    <xf numFmtId="4" fontId="9" fillId="5" borderId="5" xfId="0" applyNumberFormat="1" applyFont="1" applyFill="1" applyBorder="1" applyAlignment="1">
      <alignment horizontal="center"/>
    </xf>
    <xf numFmtId="4" fontId="4" fillId="5" borderId="28" xfId="0" applyNumberFormat="1" applyFont="1" applyFill="1" applyBorder="1" applyAlignment="1">
      <alignment horizontal="center"/>
    </xf>
    <xf numFmtId="4" fontId="1" fillId="4" borderId="30" xfId="0" applyNumberFormat="1" applyFont="1" applyFill="1" applyBorder="1" applyAlignment="1">
      <alignment horizontal="center"/>
    </xf>
    <xf numFmtId="4" fontId="1" fillId="5" borderId="7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left" wrapText="1"/>
    </xf>
    <xf numFmtId="4" fontId="6" fillId="3" borderId="7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wrapText="1"/>
    </xf>
    <xf numFmtId="0" fontId="0" fillId="4" borderId="9" xfId="0" applyFill="1" applyBorder="1" applyAlignment="1">
      <alignment wrapText="1"/>
    </xf>
    <xf numFmtId="4" fontId="1" fillId="4" borderId="6" xfId="0" applyNumberFormat="1" applyFont="1" applyFill="1" applyBorder="1" applyAlignment="1">
      <alignment horizontal="center"/>
    </xf>
    <xf numFmtId="0" fontId="0" fillId="4" borderId="5" xfId="0" applyFill="1" applyBorder="1" applyAlignment="1">
      <alignment wrapText="1"/>
    </xf>
    <xf numFmtId="4" fontId="7" fillId="0" borderId="13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wrapText="1"/>
    </xf>
    <xf numFmtId="4" fontId="1" fillId="2" borderId="3" xfId="0" applyNumberFormat="1" applyFont="1" applyFill="1" applyBorder="1" applyAlignment="1">
      <alignment horizontal="center" wrapText="1"/>
    </xf>
    <xf numFmtId="4" fontId="1" fillId="2" borderId="4" xfId="0" applyNumberFormat="1" applyFont="1" applyFill="1" applyBorder="1" applyAlignment="1">
      <alignment horizontal="center" wrapText="1"/>
    </xf>
    <xf numFmtId="4" fontId="1" fillId="2" borderId="5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4" fontId="5" fillId="2" borderId="3" xfId="0" applyNumberFormat="1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4" fontId="5" fillId="2" borderId="5" xfId="0" applyNumberFormat="1" applyFont="1" applyFill="1" applyBorder="1" applyAlignment="1">
      <alignment horizontal="center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/>
    </xf>
    <xf numFmtId="4" fontId="7" fillId="0" borderId="15" xfId="0" applyNumberFormat="1" applyFont="1" applyBorder="1" applyAlignment="1">
      <alignment horizontal="center"/>
    </xf>
    <xf numFmtId="4" fontId="7" fillId="0" borderId="19" xfId="0" applyNumberFormat="1" applyFont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4" fontId="7" fillId="0" borderId="16" xfId="0" applyNumberFormat="1" applyFont="1" applyBorder="1" applyAlignment="1">
      <alignment horizontal="center"/>
    </xf>
    <xf numFmtId="4" fontId="7" fillId="0" borderId="20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22" xfId="0" applyBorder="1" applyAlignment="1">
      <alignment wrapText="1"/>
    </xf>
    <xf numFmtId="4" fontId="1" fillId="0" borderId="7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16" workbookViewId="0">
      <selection activeCell="L33" sqref="L33"/>
    </sheetView>
  </sheetViews>
  <sheetFormatPr defaultRowHeight="15" x14ac:dyDescent="0.25"/>
  <cols>
    <col min="1" max="1" width="32.42578125" customWidth="1"/>
    <col min="2" max="2" width="14" customWidth="1"/>
    <col min="3" max="3" width="14.7109375" customWidth="1"/>
    <col min="4" max="4" width="12.85546875" customWidth="1"/>
    <col min="5" max="5" width="14.28515625" customWidth="1"/>
    <col min="6" max="6" width="13.85546875" customWidth="1"/>
    <col min="7" max="10" width="9.140625" hidden="1" customWidth="1"/>
    <col min="12" max="12" width="9.85546875" bestFit="1" customWidth="1"/>
  </cols>
  <sheetData>
    <row r="1" spans="1:10" ht="38.25" customHeight="1" x14ac:dyDescent="0.3">
      <c r="A1" s="102" t="s">
        <v>92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5">
      <c r="A2" s="103" t="s">
        <v>0</v>
      </c>
      <c r="B2" s="105" t="s">
        <v>1</v>
      </c>
      <c r="C2" s="106"/>
      <c r="D2" s="106"/>
      <c r="E2" s="106"/>
      <c r="F2" s="107"/>
    </row>
    <row r="3" spans="1:10" ht="30" x14ac:dyDescent="0.25">
      <c r="A3" s="104"/>
      <c r="B3" s="1" t="s">
        <v>83</v>
      </c>
      <c r="C3" s="1" t="s">
        <v>84</v>
      </c>
      <c r="D3" s="1" t="s">
        <v>85</v>
      </c>
      <c r="E3" s="2" t="s">
        <v>93</v>
      </c>
      <c r="F3" s="3" t="s">
        <v>98</v>
      </c>
    </row>
    <row r="4" spans="1:10" ht="27" customHeight="1" x14ac:dyDescent="0.25">
      <c r="A4" s="4" t="s">
        <v>2</v>
      </c>
      <c r="B4" s="5">
        <v>18247.5</v>
      </c>
      <c r="C4" s="5">
        <v>15800</v>
      </c>
      <c r="D4" s="5">
        <v>16287.5</v>
      </c>
      <c r="E4" s="6">
        <f t="shared" ref="E4:E12" si="0">SUM(B4:D4)</f>
        <v>50335</v>
      </c>
      <c r="F4" s="7">
        <v>171910</v>
      </c>
    </row>
    <row r="5" spans="1:10" ht="30.75" customHeight="1" x14ac:dyDescent="0.25">
      <c r="A5" s="4" t="s">
        <v>3</v>
      </c>
      <c r="B5" s="5">
        <v>6500</v>
      </c>
      <c r="C5" s="5">
        <v>6500</v>
      </c>
      <c r="D5" s="5">
        <v>6500</v>
      </c>
      <c r="E5" s="6">
        <f t="shared" si="0"/>
        <v>19500</v>
      </c>
      <c r="F5" s="7">
        <v>43500</v>
      </c>
    </row>
    <row r="6" spans="1:10" ht="42.75" customHeight="1" x14ac:dyDescent="0.25">
      <c r="A6" s="4" t="s">
        <v>4</v>
      </c>
      <c r="B6" s="5">
        <v>1550</v>
      </c>
      <c r="C6" s="5">
        <v>1550</v>
      </c>
      <c r="D6" s="5">
        <v>1550</v>
      </c>
      <c r="E6" s="6">
        <f t="shared" si="0"/>
        <v>4650</v>
      </c>
      <c r="F6" s="7">
        <v>13950</v>
      </c>
    </row>
    <row r="7" spans="1:10" x14ac:dyDescent="0.25">
      <c r="A7" s="8" t="s">
        <v>69</v>
      </c>
      <c r="B7" s="5">
        <v>0</v>
      </c>
      <c r="C7" s="5">
        <v>2470</v>
      </c>
      <c r="D7" s="5">
        <v>1720</v>
      </c>
      <c r="E7" s="6">
        <f>B7+C7+D7</f>
        <v>4190</v>
      </c>
      <c r="F7" s="7">
        <v>8490</v>
      </c>
    </row>
    <row r="8" spans="1:10" ht="42.75" customHeight="1" x14ac:dyDescent="0.25">
      <c r="A8" s="9" t="s">
        <v>5</v>
      </c>
      <c r="B8" s="10">
        <f>B10+B11+B12+B9</f>
        <v>94430</v>
      </c>
      <c r="C8" s="10">
        <f t="shared" ref="C8:E8" si="1">C10+C11+C12+C9</f>
        <v>66380</v>
      </c>
      <c r="D8" s="10">
        <f t="shared" si="1"/>
        <v>68030</v>
      </c>
      <c r="E8" s="10">
        <f t="shared" si="1"/>
        <v>228840</v>
      </c>
      <c r="F8" s="11">
        <f>F9+F10+F11+F12</f>
        <v>631940.64</v>
      </c>
    </row>
    <row r="9" spans="1:10" ht="15" customHeight="1" x14ac:dyDescent="0.25">
      <c r="A9" s="84" t="s">
        <v>77</v>
      </c>
      <c r="B9" s="13">
        <v>39600</v>
      </c>
      <c r="C9" s="13">
        <v>11550</v>
      </c>
      <c r="D9" s="13">
        <v>13200</v>
      </c>
      <c r="E9" s="14">
        <f>B9+C9+D9</f>
        <v>64350</v>
      </c>
      <c r="F9" s="85">
        <v>130350</v>
      </c>
    </row>
    <row r="10" spans="1:10" x14ac:dyDescent="0.25">
      <c r="A10" s="12" t="s">
        <v>6</v>
      </c>
      <c r="B10" s="13">
        <v>5000</v>
      </c>
      <c r="C10" s="13">
        <v>5000</v>
      </c>
      <c r="D10" s="13">
        <v>5000</v>
      </c>
      <c r="E10" s="14">
        <f t="shared" ref="E10" si="2">SUM(B10:D10)</f>
        <v>15000</v>
      </c>
      <c r="F10" s="85">
        <v>45000</v>
      </c>
    </row>
    <row r="11" spans="1:10" x14ac:dyDescent="0.25">
      <c r="A11" s="12" t="s">
        <v>7</v>
      </c>
      <c r="B11" s="13">
        <v>26770</v>
      </c>
      <c r="C11" s="13">
        <v>26770</v>
      </c>
      <c r="D11" s="13">
        <v>26770</v>
      </c>
      <c r="E11" s="14">
        <f t="shared" si="0"/>
        <v>80310</v>
      </c>
      <c r="F11" s="85">
        <v>241030</v>
      </c>
    </row>
    <row r="12" spans="1:10" x14ac:dyDescent="0.25">
      <c r="A12" s="12" t="s">
        <v>76</v>
      </c>
      <c r="B12" s="15">
        <v>23060</v>
      </c>
      <c r="C12" s="15">
        <v>23060</v>
      </c>
      <c r="D12" s="15">
        <v>23060</v>
      </c>
      <c r="E12" s="16">
        <f t="shared" si="0"/>
        <v>69180</v>
      </c>
      <c r="F12" s="85">
        <v>215560.64</v>
      </c>
    </row>
    <row r="13" spans="1:10" x14ac:dyDescent="0.25">
      <c r="A13" s="17" t="s">
        <v>75</v>
      </c>
      <c r="B13" s="18">
        <f>B4+B5+B6+B7+B8</f>
        <v>120727.5</v>
      </c>
      <c r="C13" s="18">
        <f t="shared" ref="C13:E13" si="3">C4+C5+C6+C7+C8</f>
        <v>92700</v>
      </c>
      <c r="D13" s="18">
        <f t="shared" si="3"/>
        <v>94087.5</v>
      </c>
      <c r="E13" s="18">
        <f t="shared" si="3"/>
        <v>307515</v>
      </c>
      <c r="F13" s="11">
        <f>F4+F5+F6+F7+F8</f>
        <v>869790.64</v>
      </c>
    </row>
    <row r="14" spans="1:10" x14ac:dyDescent="0.25">
      <c r="A14" s="108" t="s">
        <v>8</v>
      </c>
      <c r="B14" s="110" t="s">
        <v>9</v>
      </c>
      <c r="C14" s="111"/>
      <c r="D14" s="111"/>
      <c r="E14" s="111"/>
      <c r="F14" s="112"/>
    </row>
    <row r="15" spans="1:10" ht="30" x14ac:dyDescent="0.25">
      <c r="A15" s="109"/>
      <c r="B15" s="19" t="s">
        <v>83</v>
      </c>
      <c r="C15" s="19" t="s">
        <v>84</v>
      </c>
      <c r="D15" s="19" t="s">
        <v>85</v>
      </c>
      <c r="E15" s="20" t="s">
        <v>93</v>
      </c>
      <c r="F15" s="3" t="s">
        <v>94</v>
      </c>
    </row>
    <row r="16" spans="1:10" ht="27" customHeight="1" x14ac:dyDescent="0.25">
      <c r="A16" s="93" t="s">
        <v>10</v>
      </c>
      <c r="B16" s="21">
        <v>0</v>
      </c>
      <c r="C16" s="21">
        <v>0</v>
      </c>
      <c r="D16" s="21">
        <v>0</v>
      </c>
      <c r="E16" s="94">
        <f>D16+C16+B16</f>
        <v>0</v>
      </c>
      <c r="F16" s="31">
        <v>11494</v>
      </c>
    </row>
    <row r="17" spans="1:12" ht="30" x14ac:dyDescent="0.25">
      <c r="A17" s="93" t="s">
        <v>11</v>
      </c>
      <c r="B17" s="21">
        <v>0</v>
      </c>
      <c r="C17" s="21">
        <v>0</v>
      </c>
      <c r="D17" s="21">
        <v>29100</v>
      </c>
      <c r="E17" s="94">
        <f t="shared" ref="E17:E26" si="4">D17+C17+B17</f>
        <v>29100</v>
      </c>
      <c r="F17" s="31">
        <v>68100</v>
      </c>
    </row>
    <row r="18" spans="1:12" ht="30" x14ac:dyDescent="0.25">
      <c r="A18" s="93" t="s">
        <v>72</v>
      </c>
      <c r="B18" s="21">
        <v>0</v>
      </c>
      <c r="C18" s="21">
        <v>20255.71</v>
      </c>
      <c r="D18" s="21">
        <v>0</v>
      </c>
      <c r="E18" s="94">
        <f t="shared" si="4"/>
        <v>20255.71</v>
      </c>
      <c r="F18" s="31">
        <v>52105.11</v>
      </c>
    </row>
    <row r="19" spans="1:12" ht="45" x14ac:dyDescent="0.25">
      <c r="A19" s="93" t="s">
        <v>12</v>
      </c>
      <c r="B19" s="21">
        <v>0</v>
      </c>
      <c r="C19" s="21">
        <v>0</v>
      </c>
      <c r="D19" s="21">
        <v>0</v>
      </c>
      <c r="E19" s="94">
        <f t="shared" si="4"/>
        <v>0</v>
      </c>
      <c r="F19" s="31">
        <v>0</v>
      </c>
    </row>
    <row r="20" spans="1:12" ht="30" x14ac:dyDescent="0.25">
      <c r="A20" s="22" t="s">
        <v>13</v>
      </c>
      <c r="B20" s="23">
        <v>0</v>
      </c>
      <c r="C20" s="23">
        <v>0</v>
      </c>
      <c r="D20" s="23">
        <v>2550</v>
      </c>
      <c r="E20" s="94">
        <f t="shared" si="4"/>
        <v>2550</v>
      </c>
      <c r="F20" s="31">
        <v>27160</v>
      </c>
    </row>
    <row r="21" spans="1:12" ht="34.5" customHeight="1" x14ac:dyDescent="0.25">
      <c r="A21" s="22" t="s">
        <v>14</v>
      </c>
      <c r="B21" s="23">
        <v>0</v>
      </c>
      <c r="C21" s="23">
        <v>0</v>
      </c>
      <c r="D21" s="23">
        <v>0</v>
      </c>
      <c r="E21" s="94">
        <f t="shared" si="4"/>
        <v>0</v>
      </c>
      <c r="F21" s="31">
        <v>7600</v>
      </c>
    </row>
    <row r="22" spans="1:12" ht="33.75" customHeight="1" x14ac:dyDescent="0.25">
      <c r="A22" s="4" t="s">
        <v>70</v>
      </c>
      <c r="B22" s="5">
        <v>69000</v>
      </c>
      <c r="C22" s="5">
        <v>51500</v>
      </c>
      <c r="D22" s="5">
        <v>0</v>
      </c>
      <c r="E22" s="94">
        <f t="shared" si="4"/>
        <v>120500</v>
      </c>
      <c r="F22" s="31">
        <v>320900</v>
      </c>
    </row>
    <row r="23" spans="1:12" ht="33.75" customHeight="1" x14ac:dyDescent="0.25">
      <c r="A23" s="4" t="s">
        <v>79</v>
      </c>
      <c r="B23" s="5">
        <v>0</v>
      </c>
      <c r="C23" s="5">
        <v>0</v>
      </c>
      <c r="D23" s="5">
        <v>46500</v>
      </c>
      <c r="E23" s="94">
        <f t="shared" si="4"/>
        <v>46500</v>
      </c>
      <c r="F23" s="31">
        <v>364425.53</v>
      </c>
    </row>
    <row r="24" spans="1:12" ht="28.5" customHeight="1" x14ac:dyDescent="0.25">
      <c r="A24" s="25" t="s">
        <v>15</v>
      </c>
      <c r="B24" s="5">
        <v>0</v>
      </c>
      <c r="C24" s="5">
        <v>0</v>
      </c>
      <c r="D24" s="5">
        <v>0</v>
      </c>
      <c r="E24" s="94">
        <f t="shared" si="4"/>
        <v>0</v>
      </c>
      <c r="F24" s="31">
        <v>0</v>
      </c>
    </row>
    <row r="25" spans="1:12" ht="24" customHeight="1" x14ac:dyDescent="0.25">
      <c r="A25" s="4" t="s">
        <v>96</v>
      </c>
      <c r="B25" s="5">
        <v>0</v>
      </c>
      <c r="C25" s="5">
        <v>0</v>
      </c>
      <c r="D25" s="5">
        <v>9501</v>
      </c>
      <c r="E25" s="94">
        <f t="shared" si="4"/>
        <v>9501</v>
      </c>
      <c r="F25" s="31">
        <v>22015</v>
      </c>
    </row>
    <row r="26" spans="1:12" ht="25.5" customHeight="1" x14ac:dyDescent="0.25">
      <c r="A26" s="4" t="s">
        <v>78</v>
      </c>
      <c r="B26" s="5">
        <v>500</v>
      </c>
      <c r="C26" s="5">
        <v>0</v>
      </c>
      <c r="D26" s="5">
        <v>0</v>
      </c>
      <c r="E26" s="94">
        <f t="shared" si="4"/>
        <v>500</v>
      </c>
      <c r="F26" s="31">
        <v>6500</v>
      </c>
    </row>
    <row r="27" spans="1:12" ht="27" customHeight="1" thickBot="1" x14ac:dyDescent="0.3">
      <c r="A27" s="28" t="s">
        <v>95</v>
      </c>
      <c r="B27" s="29">
        <f>B16+B17+B18+B19+B20+B21+B22+B23+B24+B25+B26</f>
        <v>69500</v>
      </c>
      <c r="C27" s="29">
        <f t="shared" ref="C27:D27" si="5">C16+C17+C18+C19+C20+C21+C22+C23+C24+C25+C26</f>
        <v>71755.709999999992</v>
      </c>
      <c r="D27" s="29">
        <f t="shared" si="5"/>
        <v>87651</v>
      </c>
      <c r="E27" s="29">
        <f>SUM(E16:E26)</f>
        <v>228906.71</v>
      </c>
      <c r="F27" s="30">
        <f>SUM(F16:F26)</f>
        <v>880299.64</v>
      </c>
      <c r="L27" s="83"/>
    </row>
    <row r="28" spans="1:12" x14ac:dyDescent="0.25">
      <c r="A28" s="113" t="s">
        <v>97</v>
      </c>
      <c r="B28" s="116">
        <f>B13-B27</f>
        <v>51227.5</v>
      </c>
      <c r="C28" s="116">
        <f>C13-C27</f>
        <v>20944.290000000008</v>
      </c>
      <c r="D28" s="116">
        <f>D13-D27</f>
        <v>6436.5</v>
      </c>
      <c r="E28" s="119">
        <f>E13-E27</f>
        <v>78608.290000000008</v>
      </c>
      <c r="F28" s="99">
        <f>F13-F27</f>
        <v>-10509</v>
      </c>
    </row>
    <row r="29" spans="1:12" x14ac:dyDescent="0.25">
      <c r="A29" s="114"/>
      <c r="B29" s="117"/>
      <c r="C29" s="117"/>
      <c r="D29" s="117"/>
      <c r="E29" s="120"/>
      <c r="F29" s="100"/>
    </row>
    <row r="30" spans="1:12" ht="18" customHeight="1" thickBot="1" x14ac:dyDescent="0.3">
      <c r="A30" s="115"/>
      <c r="B30" s="118"/>
      <c r="C30" s="118"/>
      <c r="D30" s="118"/>
      <c r="E30" s="121"/>
      <c r="F30" s="101"/>
    </row>
    <row r="33" spans="1:2" x14ac:dyDescent="0.25">
      <c r="A33" t="s">
        <v>67</v>
      </c>
      <c r="B33" t="s">
        <v>68</v>
      </c>
    </row>
    <row r="35" spans="1:2" x14ac:dyDescent="0.25">
      <c r="A35" t="s">
        <v>74</v>
      </c>
    </row>
  </sheetData>
  <mergeCells count="11">
    <mergeCell ref="F28:F30"/>
    <mergeCell ref="A1:J1"/>
    <mergeCell ref="A2:A3"/>
    <mergeCell ref="B2:F2"/>
    <mergeCell ref="A14:A15"/>
    <mergeCell ref="B14:F14"/>
    <mergeCell ref="A28:A30"/>
    <mergeCell ref="B28:B30"/>
    <mergeCell ref="C28:C30"/>
    <mergeCell ref="D28:D30"/>
    <mergeCell ref="E28:E30"/>
  </mergeCells>
  <pageMargins left="0.51181102362204722" right="0.51181102362204722" top="0.15748031496062992" bottom="0.15748031496062992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22" workbookViewId="0">
      <selection activeCell="J41" sqref="J41"/>
    </sheetView>
  </sheetViews>
  <sheetFormatPr defaultRowHeight="15" x14ac:dyDescent="0.25"/>
  <cols>
    <col min="1" max="1" width="7.28515625" customWidth="1"/>
    <col min="2" max="2" width="28.85546875" customWidth="1"/>
    <col min="3" max="3" width="12.42578125" customWidth="1"/>
    <col min="4" max="4" width="13.42578125" customWidth="1"/>
    <col min="5" max="5" width="13.140625" customWidth="1"/>
    <col min="6" max="6" width="12.42578125" customWidth="1"/>
    <col min="7" max="7" width="13.7109375" customWidth="1"/>
    <col min="8" max="8" width="11.28515625" customWidth="1"/>
    <col min="9" max="9" width="12.42578125" customWidth="1"/>
    <col min="10" max="10" width="11.7109375" customWidth="1"/>
    <col min="11" max="11" width="12.140625" customWidth="1"/>
    <col min="12" max="12" width="12" customWidth="1"/>
    <col min="13" max="13" width="16" customWidth="1"/>
    <col min="14" max="14" width="13" customWidth="1"/>
  </cols>
  <sheetData>
    <row r="1" spans="1:14" ht="40.5" customHeight="1" x14ac:dyDescent="0.3">
      <c r="B1" s="124" t="s">
        <v>80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4" x14ac:dyDescent="0.25">
      <c r="A2" s="126" t="s">
        <v>17</v>
      </c>
      <c r="B2" s="127" t="s">
        <v>18</v>
      </c>
      <c r="C2" s="129" t="s">
        <v>19</v>
      </c>
      <c r="D2" s="129"/>
      <c r="E2" s="129"/>
      <c r="F2" s="129"/>
      <c r="G2" s="95"/>
      <c r="H2" s="129" t="s">
        <v>20</v>
      </c>
      <c r="I2" s="129"/>
      <c r="J2" s="129"/>
      <c r="K2" s="129"/>
      <c r="L2" s="122" t="s">
        <v>21</v>
      </c>
      <c r="M2" s="8"/>
      <c r="N2" s="122" t="s">
        <v>21</v>
      </c>
    </row>
    <row r="3" spans="1:14" ht="30" x14ac:dyDescent="0.25">
      <c r="A3" s="126"/>
      <c r="B3" s="128"/>
      <c r="C3" s="33" t="s">
        <v>83</v>
      </c>
      <c r="D3" s="33" t="s">
        <v>84</v>
      </c>
      <c r="E3" s="33" t="s">
        <v>85</v>
      </c>
      <c r="F3" s="34" t="s">
        <v>81</v>
      </c>
      <c r="G3" s="34" t="s">
        <v>82</v>
      </c>
      <c r="H3" s="33" t="s">
        <v>83</v>
      </c>
      <c r="I3" s="33" t="s">
        <v>84</v>
      </c>
      <c r="J3" s="33" t="s">
        <v>85</v>
      </c>
      <c r="K3" s="34" t="s">
        <v>86</v>
      </c>
      <c r="L3" s="123"/>
      <c r="M3" s="34" t="s">
        <v>87</v>
      </c>
      <c r="N3" s="123"/>
    </row>
    <row r="4" spans="1:14" x14ac:dyDescent="0.25">
      <c r="A4" s="35" t="s">
        <v>22</v>
      </c>
      <c r="B4" s="36" t="s">
        <v>23</v>
      </c>
      <c r="C4" s="5">
        <v>129320.86</v>
      </c>
      <c r="D4" s="5">
        <v>123712.24</v>
      </c>
      <c r="E4" s="5">
        <v>120374.54</v>
      </c>
      <c r="F4" s="5">
        <f>SUM(C4:E4)</f>
        <v>373407.64</v>
      </c>
      <c r="G4" s="5">
        <v>1216851.43</v>
      </c>
      <c r="H4" s="5">
        <v>98281.11</v>
      </c>
      <c r="I4" s="5">
        <v>62190.19</v>
      </c>
      <c r="J4" s="5">
        <v>127486.35</v>
      </c>
      <c r="K4" s="5">
        <f>SUM(H4:J4)</f>
        <v>287957.65000000002</v>
      </c>
      <c r="L4" s="37">
        <f>F4-K4</f>
        <v>85449.989999999991</v>
      </c>
      <c r="M4" s="24">
        <v>1104993.6599999999</v>
      </c>
      <c r="N4" s="24">
        <f>G4-M4</f>
        <v>111857.77000000002</v>
      </c>
    </row>
    <row r="5" spans="1:14" x14ac:dyDescent="0.25">
      <c r="A5" s="35" t="s">
        <v>24</v>
      </c>
      <c r="B5" s="36" t="s">
        <v>25</v>
      </c>
      <c r="C5" s="5">
        <v>118335.83</v>
      </c>
      <c r="D5" s="5">
        <v>113200.91</v>
      </c>
      <c r="E5" s="5">
        <v>115244.93</v>
      </c>
      <c r="F5" s="5">
        <f>C5+D5+E5</f>
        <v>346781.67</v>
      </c>
      <c r="G5" s="5">
        <v>1128877.82</v>
      </c>
      <c r="H5" s="5">
        <v>106675.89</v>
      </c>
      <c r="I5" s="5">
        <v>67502.23</v>
      </c>
      <c r="J5" s="5">
        <v>138375.74</v>
      </c>
      <c r="K5" s="5">
        <f>H5+I5+J5</f>
        <v>312553.86</v>
      </c>
      <c r="L5" s="37">
        <f>F5-K5</f>
        <v>34227.81</v>
      </c>
      <c r="M5" s="24">
        <v>1089872.46</v>
      </c>
      <c r="N5" s="24">
        <f t="shared" ref="N5:N12" si="0">G5-M5</f>
        <v>39005.360000000102</v>
      </c>
    </row>
    <row r="6" spans="1:14" x14ac:dyDescent="0.25">
      <c r="A6" s="35" t="s">
        <v>26</v>
      </c>
      <c r="B6" s="36" t="s">
        <v>27</v>
      </c>
      <c r="C6" s="5">
        <v>140826.23999999999</v>
      </c>
      <c r="D6" s="5">
        <v>78821.759999999995</v>
      </c>
      <c r="E6" s="5">
        <v>330568.53000000003</v>
      </c>
      <c r="F6" s="5">
        <f t="shared" ref="F6:F11" si="1">SUM(C6:E6)</f>
        <v>550216.53</v>
      </c>
      <c r="G6" s="5">
        <v>5361165.45</v>
      </c>
      <c r="H6" s="5">
        <v>140826.62</v>
      </c>
      <c r="I6" s="5">
        <v>77971.600000000006</v>
      </c>
      <c r="J6" s="5">
        <v>348534.78</v>
      </c>
      <c r="K6" s="5">
        <f t="shared" ref="K6:K11" si="2">SUM(H6:J6)</f>
        <v>567333</v>
      </c>
      <c r="L6" s="37">
        <f t="shared" ref="L6:L11" si="3">F6-K6</f>
        <v>-17116.469999999972</v>
      </c>
      <c r="M6" s="24">
        <v>5583716.8499999996</v>
      </c>
      <c r="N6" s="24">
        <f t="shared" si="0"/>
        <v>-222551.39999999944</v>
      </c>
    </row>
    <row r="7" spans="1:14" x14ac:dyDescent="0.25">
      <c r="A7" s="35" t="s">
        <v>28</v>
      </c>
      <c r="B7" s="36" t="s">
        <v>29</v>
      </c>
      <c r="C7" s="5">
        <v>125271.54</v>
      </c>
      <c r="D7" s="5">
        <v>127508.01</v>
      </c>
      <c r="E7" s="5">
        <v>130172.03</v>
      </c>
      <c r="F7" s="5">
        <f t="shared" si="1"/>
        <v>382951.57999999996</v>
      </c>
      <c r="G7" s="5">
        <v>1271545.03</v>
      </c>
      <c r="H7" s="5">
        <v>101277.71</v>
      </c>
      <c r="I7" s="5">
        <v>90571.65</v>
      </c>
      <c r="J7" s="5">
        <v>148806.47</v>
      </c>
      <c r="K7" s="5">
        <f t="shared" si="2"/>
        <v>340655.82999999996</v>
      </c>
      <c r="L7" s="5">
        <f t="shared" si="3"/>
        <v>42295.75</v>
      </c>
      <c r="M7" s="24">
        <v>1284452.55</v>
      </c>
      <c r="N7" s="24">
        <f t="shared" si="0"/>
        <v>-12907.520000000019</v>
      </c>
    </row>
    <row r="8" spans="1:14" x14ac:dyDescent="0.25">
      <c r="A8" s="35" t="s">
        <v>30</v>
      </c>
      <c r="B8" s="36" t="s">
        <v>31</v>
      </c>
      <c r="C8" s="5">
        <v>12826.17</v>
      </c>
      <c r="D8" s="5">
        <v>12826.16</v>
      </c>
      <c r="E8" s="5">
        <v>12826.18</v>
      </c>
      <c r="F8" s="5">
        <f t="shared" si="1"/>
        <v>38478.51</v>
      </c>
      <c r="G8" s="5">
        <v>115435.68</v>
      </c>
      <c r="H8" s="5">
        <v>12791.52</v>
      </c>
      <c r="I8" s="5">
        <v>12791.52</v>
      </c>
      <c r="J8" s="5">
        <v>12791.52</v>
      </c>
      <c r="K8" s="5">
        <f t="shared" si="2"/>
        <v>38374.559999999998</v>
      </c>
      <c r="L8" s="37">
        <f t="shared" si="3"/>
        <v>103.95000000000437</v>
      </c>
      <c r="M8" s="24">
        <v>113366.16</v>
      </c>
      <c r="N8" s="24">
        <f t="shared" si="0"/>
        <v>2069.5199999999895</v>
      </c>
    </row>
    <row r="9" spans="1:14" x14ac:dyDescent="0.25">
      <c r="A9" s="35" t="s">
        <v>32</v>
      </c>
      <c r="B9" s="36" t="s">
        <v>33</v>
      </c>
      <c r="C9" s="5">
        <v>81985.600000000006</v>
      </c>
      <c r="D9" s="5">
        <v>81985.600000000006</v>
      </c>
      <c r="E9" s="5">
        <v>81985.600000000006</v>
      </c>
      <c r="F9" s="5">
        <f>E9+D9+C9</f>
        <v>245956.80000000002</v>
      </c>
      <c r="G9" s="5">
        <v>737870.4</v>
      </c>
      <c r="H9" s="5">
        <v>81985.600000000006</v>
      </c>
      <c r="I9" s="5">
        <v>81985.600000000006</v>
      </c>
      <c r="J9" s="5">
        <v>81985.600000000006</v>
      </c>
      <c r="K9" s="5">
        <f t="shared" si="2"/>
        <v>245956.80000000002</v>
      </c>
      <c r="L9" s="37">
        <f t="shared" si="3"/>
        <v>0</v>
      </c>
      <c r="M9" s="24">
        <v>737870</v>
      </c>
      <c r="N9" s="24">
        <f t="shared" si="0"/>
        <v>0.40000000002328306</v>
      </c>
    </row>
    <row r="10" spans="1:14" x14ac:dyDescent="0.25">
      <c r="A10" s="35" t="s">
        <v>34</v>
      </c>
      <c r="B10" s="36" t="s">
        <v>35</v>
      </c>
      <c r="C10" s="5">
        <v>18900</v>
      </c>
      <c r="D10" s="5">
        <v>18900</v>
      </c>
      <c r="E10" s="5">
        <v>18900</v>
      </c>
      <c r="F10" s="5">
        <f t="shared" si="1"/>
        <v>56700</v>
      </c>
      <c r="G10" s="5">
        <v>168195.9</v>
      </c>
      <c r="H10" s="5">
        <v>18900</v>
      </c>
      <c r="I10" s="5">
        <v>18900</v>
      </c>
      <c r="J10" s="5">
        <v>18900</v>
      </c>
      <c r="K10" s="5">
        <f t="shared" si="2"/>
        <v>56700</v>
      </c>
      <c r="L10" s="37">
        <f t="shared" si="3"/>
        <v>0</v>
      </c>
      <c r="M10" s="24">
        <v>170100</v>
      </c>
      <c r="N10" s="24">
        <f t="shared" si="0"/>
        <v>-1904.1000000000058</v>
      </c>
    </row>
    <row r="11" spans="1:14" x14ac:dyDescent="0.25">
      <c r="A11" s="35" t="s">
        <v>36</v>
      </c>
      <c r="B11" s="36" t="s">
        <v>37</v>
      </c>
      <c r="C11" s="5">
        <v>44785</v>
      </c>
      <c r="D11" s="5">
        <v>44395</v>
      </c>
      <c r="E11" s="5">
        <v>44730.48</v>
      </c>
      <c r="F11" s="5">
        <f t="shared" si="1"/>
        <v>133910.48000000001</v>
      </c>
      <c r="G11" s="5">
        <v>385485.67</v>
      </c>
      <c r="H11" s="5">
        <v>47450</v>
      </c>
      <c r="I11" s="5">
        <v>43200</v>
      </c>
      <c r="J11" s="5">
        <v>43200</v>
      </c>
      <c r="K11" s="5">
        <f t="shared" si="2"/>
        <v>133850</v>
      </c>
      <c r="L11" s="5">
        <f t="shared" si="3"/>
        <v>60.480000000010477</v>
      </c>
      <c r="M11" s="24">
        <v>393050</v>
      </c>
      <c r="N11" s="24">
        <f t="shared" si="0"/>
        <v>-7564.3300000000163</v>
      </c>
    </row>
    <row r="12" spans="1:14" x14ac:dyDescent="0.25">
      <c r="A12" s="35" t="s">
        <v>38</v>
      </c>
      <c r="B12" s="38" t="s">
        <v>39</v>
      </c>
      <c r="C12" s="39">
        <f t="shared" ref="C12:L12" si="4">SUM(C4:C11)</f>
        <v>672251.24</v>
      </c>
      <c r="D12" s="39">
        <f t="shared" si="4"/>
        <v>601349.68000000005</v>
      </c>
      <c r="E12" s="39">
        <f t="shared" si="4"/>
        <v>854802.29</v>
      </c>
      <c r="F12" s="86">
        <f t="shared" si="4"/>
        <v>2128403.21</v>
      </c>
      <c r="G12" s="39">
        <f>SUM(G4:G11)</f>
        <v>10385427.380000001</v>
      </c>
      <c r="H12" s="89">
        <f t="shared" si="4"/>
        <v>608188.45000000007</v>
      </c>
      <c r="I12" s="40">
        <f t="shared" si="4"/>
        <v>455112.79000000004</v>
      </c>
      <c r="J12" s="40">
        <f t="shared" si="4"/>
        <v>920080.46</v>
      </c>
      <c r="K12" s="40">
        <f t="shared" si="4"/>
        <v>1983381.7</v>
      </c>
      <c r="L12" s="40">
        <f t="shared" si="4"/>
        <v>145021.51000000004</v>
      </c>
      <c r="M12" s="24">
        <f>SUM(M4:M11)</f>
        <v>10477421.68</v>
      </c>
      <c r="N12" s="24">
        <f t="shared" si="0"/>
        <v>-91994.299999998882</v>
      </c>
    </row>
    <row r="13" spans="1:14" ht="15.75" thickBot="1" x14ac:dyDescent="0.3">
      <c r="A13" s="35" t="s">
        <v>40</v>
      </c>
      <c r="B13" s="41" t="s">
        <v>41</v>
      </c>
      <c r="C13" s="42">
        <v>712354.59</v>
      </c>
      <c r="D13" s="32">
        <v>712354.56</v>
      </c>
      <c r="E13" s="32">
        <v>712354.59</v>
      </c>
      <c r="F13" s="87">
        <f>SUM(C13:E13)</f>
        <v>2137063.7399999998</v>
      </c>
      <c r="G13" s="10">
        <v>5654009.5099999998</v>
      </c>
      <c r="H13" s="43" t="s">
        <v>16</v>
      </c>
      <c r="I13" s="26" t="s">
        <v>16</v>
      </c>
      <c r="J13" s="26" t="s">
        <v>16</v>
      </c>
      <c r="K13" s="27" t="s">
        <v>16</v>
      </c>
      <c r="L13" s="10" t="s">
        <v>16</v>
      </c>
    </row>
    <row r="14" spans="1:14" ht="30.75" thickBot="1" x14ac:dyDescent="0.3">
      <c r="A14" s="44">
        <v>2</v>
      </c>
      <c r="B14" s="45" t="s">
        <v>42</v>
      </c>
      <c r="C14" s="46" t="s">
        <v>16</v>
      </c>
      <c r="D14" s="46" t="s">
        <v>16</v>
      </c>
      <c r="E14" s="46" t="s">
        <v>16</v>
      </c>
      <c r="F14" s="47" t="s">
        <v>16</v>
      </c>
      <c r="G14" s="92"/>
      <c r="H14" s="90">
        <v>514667.02</v>
      </c>
      <c r="I14" s="48">
        <v>457084.59</v>
      </c>
      <c r="J14" s="48">
        <v>792098.47</v>
      </c>
      <c r="K14" s="48">
        <v>1763850.08</v>
      </c>
      <c r="L14" s="49">
        <f>F13-K14</f>
        <v>373213.65999999968</v>
      </c>
      <c r="M14" s="83">
        <v>5107510.5599999996</v>
      </c>
      <c r="N14" s="83">
        <v>546498.94999999995</v>
      </c>
    </row>
    <row r="15" spans="1:14" ht="30.75" thickBot="1" x14ac:dyDescent="0.3">
      <c r="A15" s="35" t="s">
        <v>43</v>
      </c>
      <c r="B15" s="50" t="s">
        <v>99</v>
      </c>
      <c r="C15" s="51" t="s">
        <v>16</v>
      </c>
      <c r="D15" s="51" t="s">
        <v>16</v>
      </c>
      <c r="E15" s="51" t="s">
        <v>16</v>
      </c>
      <c r="F15" s="88" t="s">
        <v>16</v>
      </c>
      <c r="G15" s="23"/>
      <c r="H15" s="91">
        <v>70853.75</v>
      </c>
      <c r="I15" s="52">
        <v>73705.440000000002</v>
      </c>
      <c r="J15" s="52">
        <v>66150</v>
      </c>
      <c r="K15" s="52">
        <v>210709.19</v>
      </c>
      <c r="L15" s="53" t="s">
        <v>16</v>
      </c>
    </row>
    <row r="16" spans="1:14" ht="22.15" customHeight="1" thickBot="1" x14ac:dyDescent="0.3">
      <c r="A16" s="35" t="s">
        <v>44</v>
      </c>
      <c r="B16" s="54" t="s">
        <v>46</v>
      </c>
      <c r="C16" s="55" t="s">
        <v>16</v>
      </c>
      <c r="D16" s="55" t="s">
        <v>16</v>
      </c>
      <c r="E16" s="55" t="s">
        <v>16</v>
      </c>
      <c r="F16" s="55" t="s">
        <v>16</v>
      </c>
      <c r="G16" s="55"/>
      <c r="H16" s="55">
        <v>13040.48</v>
      </c>
      <c r="I16" s="55">
        <v>14888.5</v>
      </c>
      <c r="J16" s="55">
        <v>13362.3</v>
      </c>
      <c r="K16" s="55">
        <f t="shared" ref="K16" si="5">SUM(H16:J16)</f>
        <v>41291.279999999999</v>
      </c>
      <c r="L16" s="56" t="s">
        <v>16</v>
      </c>
    </row>
    <row r="17" spans="1:14" ht="22.15" customHeight="1" x14ac:dyDescent="0.25">
      <c r="A17" s="35" t="s">
        <v>45</v>
      </c>
      <c r="B17" s="58" t="s">
        <v>100</v>
      </c>
      <c r="C17" s="59" t="s">
        <v>16</v>
      </c>
      <c r="D17" s="59" t="s">
        <v>16</v>
      </c>
      <c r="E17" s="59" t="s">
        <v>16</v>
      </c>
      <c r="F17" s="59" t="s">
        <v>16</v>
      </c>
      <c r="G17" s="59"/>
      <c r="H17" s="52">
        <v>259965.6</v>
      </c>
      <c r="I17" s="52">
        <v>260024.83</v>
      </c>
      <c r="J17" s="52">
        <v>259451.8</v>
      </c>
      <c r="K17" s="52">
        <v>779442.23</v>
      </c>
      <c r="L17" s="60" t="s">
        <v>16</v>
      </c>
    </row>
    <row r="18" spans="1:14" ht="24" customHeight="1" thickBot="1" x14ac:dyDescent="0.3">
      <c r="A18" s="61" t="s">
        <v>101</v>
      </c>
      <c r="B18" s="62" t="s">
        <v>71</v>
      </c>
      <c r="C18" s="63" t="s">
        <v>16</v>
      </c>
      <c r="D18" s="63" t="s">
        <v>16</v>
      </c>
      <c r="E18" s="63" t="s">
        <v>16</v>
      </c>
      <c r="F18" s="63" t="s">
        <v>16</v>
      </c>
      <c r="G18" s="63"/>
      <c r="H18" s="63">
        <v>0</v>
      </c>
      <c r="I18" s="63">
        <v>0</v>
      </c>
      <c r="J18" s="63">
        <v>0</v>
      </c>
      <c r="K18" s="63">
        <f>H18+I18+J18</f>
        <v>0</v>
      </c>
      <c r="L18" s="64" t="s">
        <v>16</v>
      </c>
    </row>
    <row r="19" spans="1:14" ht="15.75" x14ac:dyDescent="0.25">
      <c r="A19" s="65" t="s">
        <v>47</v>
      </c>
      <c r="B19" s="66" t="s">
        <v>48</v>
      </c>
      <c r="C19" s="67" t="s">
        <v>16</v>
      </c>
      <c r="D19" s="67" t="s">
        <v>16</v>
      </c>
      <c r="E19" s="67" t="s">
        <v>16</v>
      </c>
      <c r="F19" s="67" t="s">
        <v>16</v>
      </c>
      <c r="G19" s="67"/>
      <c r="H19" s="67">
        <v>1915</v>
      </c>
      <c r="I19" s="67">
        <v>7434.89</v>
      </c>
      <c r="J19" s="67">
        <v>3792.2</v>
      </c>
      <c r="K19" s="67">
        <f>SUM(H19:J19)</f>
        <v>13142.09</v>
      </c>
      <c r="L19" s="67" t="s">
        <v>16</v>
      </c>
    </row>
    <row r="20" spans="1:14" x14ac:dyDescent="0.25">
      <c r="A20" s="35" t="s">
        <v>49</v>
      </c>
      <c r="B20" s="82" t="s">
        <v>73</v>
      </c>
      <c r="C20" s="23" t="s">
        <v>16</v>
      </c>
      <c r="D20" s="23" t="s">
        <v>16</v>
      </c>
      <c r="E20" s="23" t="s">
        <v>16</v>
      </c>
      <c r="F20" s="23" t="s">
        <v>16</v>
      </c>
      <c r="G20" s="23"/>
      <c r="H20" s="23">
        <v>53010</v>
      </c>
      <c r="I20" s="23">
        <v>50384.46</v>
      </c>
      <c r="J20" s="23">
        <v>47028.03</v>
      </c>
      <c r="K20" s="67">
        <f>SUM(H20:J20)</f>
        <v>150422.49</v>
      </c>
      <c r="L20" s="23" t="s">
        <v>16</v>
      </c>
    </row>
    <row r="21" spans="1:14" x14ac:dyDescent="0.25">
      <c r="A21" s="35" t="s">
        <v>50</v>
      </c>
      <c r="B21" s="68" t="s">
        <v>51</v>
      </c>
      <c r="C21" s="23" t="s">
        <v>16</v>
      </c>
      <c r="D21" s="23" t="s">
        <v>16</v>
      </c>
      <c r="E21" s="23" t="s">
        <v>16</v>
      </c>
      <c r="F21" s="23" t="s">
        <v>16</v>
      </c>
      <c r="G21" s="23"/>
      <c r="H21" s="23">
        <v>21800</v>
      </c>
      <c r="I21" s="23">
        <v>21800</v>
      </c>
      <c r="J21" s="23">
        <v>22880</v>
      </c>
      <c r="K21" s="67">
        <f>SUM(H21:J21)</f>
        <v>66480</v>
      </c>
      <c r="L21" s="23" t="s">
        <v>16</v>
      </c>
    </row>
    <row r="22" spans="1:14" ht="30" x14ac:dyDescent="0.25">
      <c r="A22" s="35"/>
      <c r="B22" s="98" t="s">
        <v>91</v>
      </c>
      <c r="C22" s="77" t="s">
        <v>16</v>
      </c>
      <c r="D22" s="77" t="s">
        <v>16</v>
      </c>
      <c r="E22" s="77" t="s">
        <v>16</v>
      </c>
      <c r="F22" s="77" t="s">
        <v>16</v>
      </c>
      <c r="G22" s="23"/>
      <c r="H22" s="23">
        <v>30000</v>
      </c>
      <c r="I22" s="23"/>
      <c r="J22" s="23"/>
      <c r="K22" s="67">
        <f>H22+I22+J22</f>
        <v>30000</v>
      </c>
      <c r="L22" s="23"/>
    </row>
    <row r="23" spans="1:14" x14ac:dyDescent="0.25">
      <c r="A23" s="35" t="s">
        <v>52</v>
      </c>
      <c r="B23" s="68" t="s">
        <v>53</v>
      </c>
      <c r="C23" s="23" t="s">
        <v>16</v>
      </c>
      <c r="D23" s="23" t="s">
        <v>16</v>
      </c>
      <c r="E23" s="23" t="s">
        <v>16</v>
      </c>
      <c r="F23" s="23" t="s">
        <v>16</v>
      </c>
      <c r="G23" s="23"/>
      <c r="H23" s="23">
        <v>3633.19</v>
      </c>
      <c r="I23" s="23">
        <v>3010.33</v>
      </c>
      <c r="J23" s="23">
        <v>3388.35</v>
      </c>
      <c r="K23" s="67">
        <f>SUM(H23:J23)</f>
        <v>10031.870000000001</v>
      </c>
      <c r="L23" s="23" t="s">
        <v>16</v>
      </c>
    </row>
    <row r="24" spans="1:14" x14ac:dyDescent="0.25">
      <c r="A24" s="35" t="s">
        <v>54</v>
      </c>
      <c r="B24" s="68" t="s">
        <v>55</v>
      </c>
      <c r="C24" s="23" t="s">
        <v>16</v>
      </c>
      <c r="D24" s="23" t="s">
        <v>16</v>
      </c>
      <c r="E24" s="23" t="s">
        <v>16</v>
      </c>
      <c r="F24" s="23" t="s">
        <v>16</v>
      </c>
      <c r="G24" s="23"/>
      <c r="H24" s="23">
        <v>99</v>
      </c>
      <c r="I24" s="23">
        <v>99</v>
      </c>
      <c r="J24" s="23">
        <v>99</v>
      </c>
      <c r="K24" s="67">
        <f t="shared" ref="K24" si="6">SUM(H24:J24)</f>
        <v>297</v>
      </c>
      <c r="L24" s="23" t="s">
        <v>16</v>
      </c>
    </row>
    <row r="25" spans="1:14" ht="33" customHeight="1" x14ac:dyDescent="0.25">
      <c r="A25" s="35" t="s">
        <v>56</v>
      </c>
      <c r="B25" s="69" t="s">
        <v>57</v>
      </c>
      <c r="C25" s="23" t="s">
        <v>16</v>
      </c>
      <c r="D25" s="23" t="s">
        <v>16</v>
      </c>
      <c r="E25" s="23" t="s">
        <v>16</v>
      </c>
      <c r="F25" s="23" t="s">
        <v>16</v>
      </c>
      <c r="G25" s="23"/>
      <c r="H25" s="23">
        <v>7350</v>
      </c>
      <c r="I25" s="23">
        <v>7350</v>
      </c>
      <c r="J25" s="23">
        <f>7350+10581.58</f>
        <v>17931.580000000002</v>
      </c>
      <c r="K25" s="67">
        <f>SUM(H25:J25)</f>
        <v>32631.58</v>
      </c>
      <c r="L25" s="23" t="s">
        <v>16</v>
      </c>
    </row>
    <row r="26" spans="1:14" ht="33" customHeight="1" x14ac:dyDescent="0.25">
      <c r="A26" s="57" t="s">
        <v>58</v>
      </c>
      <c r="B26" s="96" t="s">
        <v>88</v>
      </c>
      <c r="C26" s="53" t="s">
        <v>16</v>
      </c>
      <c r="D26" s="53" t="s">
        <v>16</v>
      </c>
      <c r="E26" s="53" t="s">
        <v>16</v>
      </c>
      <c r="F26" s="53" t="s">
        <v>16</v>
      </c>
      <c r="G26" s="51"/>
      <c r="H26" s="51">
        <v>53000</v>
      </c>
      <c r="I26" s="51"/>
      <c r="J26" s="51"/>
      <c r="K26" s="59">
        <f>H26+I26+J26</f>
        <v>53000</v>
      </c>
      <c r="L26" s="51"/>
    </row>
    <row r="27" spans="1:14" ht="46.9" customHeight="1" thickBot="1" x14ac:dyDescent="0.3">
      <c r="A27" s="57" t="s">
        <v>59</v>
      </c>
      <c r="B27" s="70" t="s">
        <v>66</v>
      </c>
      <c r="C27" s="51" t="s">
        <v>16</v>
      </c>
      <c r="D27" s="51" t="s">
        <v>16</v>
      </c>
      <c r="E27" s="51" t="s">
        <v>16</v>
      </c>
      <c r="F27" s="51" t="s">
        <v>16</v>
      </c>
      <c r="G27" s="51"/>
      <c r="H27" s="51">
        <v>0</v>
      </c>
      <c r="I27" s="51">
        <v>18200</v>
      </c>
      <c r="J27" s="51">
        <v>0</v>
      </c>
      <c r="K27" s="23">
        <f>SUM(H27:J27)</f>
        <v>18200</v>
      </c>
      <c r="L27" s="71" t="s">
        <v>16</v>
      </c>
    </row>
    <row r="28" spans="1:14" ht="47.25" customHeight="1" x14ac:dyDescent="0.25">
      <c r="A28" s="72" t="s">
        <v>60</v>
      </c>
      <c r="B28" s="73" t="s">
        <v>102</v>
      </c>
      <c r="C28" s="74" t="s">
        <v>16</v>
      </c>
      <c r="D28" s="74" t="s">
        <v>16</v>
      </c>
      <c r="E28" s="74" t="s">
        <v>16</v>
      </c>
      <c r="F28" s="74" t="s">
        <v>16</v>
      </c>
      <c r="G28" s="74"/>
      <c r="H28" s="74">
        <v>0</v>
      </c>
      <c r="I28" s="74">
        <v>0</v>
      </c>
      <c r="J28" s="74">
        <v>25906.28</v>
      </c>
      <c r="K28" s="97">
        <v>25906.28</v>
      </c>
      <c r="L28" s="75" t="s">
        <v>16</v>
      </c>
    </row>
    <row r="29" spans="1:14" ht="15" customHeight="1" x14ac:dyDescent="0.25">
      <c r="A29" s="35" t="s">
        <v>62</v>
      </c>
      <c r="B29" s="69" t="s">
        <v>61</v>
      </c>
      <c r="C29" s="23" t="s">
        <v>16</v>
      </c>
      <c r="D29" s="23" t="s">
        <v>16</v>
      </c>
      <c r="E29" s="23" t="s">
        <v>16</v>
      </c>
      <c r="F29" s="23" t="s">
        <v>16</v>
      </c>
      <c r="G29" s="23"/>
      <c r="H29" s="23">
        <v>0</v>
      </c>
      <c r="I29" s="23">
        <v>0</v>
      </c>
      <c r="J29" s="23">
        <v>0</v>
      </c>
      <c r="K29" s="76">
        <f>H29</f>
        <v>0</v>
      </c>
      <c r="L29" s="77" t="s">
        <v>16</v>
      </c>
    </row>
    <row r="30" spans="1:14" ht="42.75" customHeight="1" x14ac:dyDescent="0.25">
      <c r="A30" s="35" t="s">
        <v>64</v>
      </c>
      <c r="B30" s="69" t="s">
        <v>63</v>
      </c>
      <c r="C30" s="23" t="s">
        <v>16</v>
      </c>
      <c r="D30" s="23" t="s">
        <v>16</v>
      </c>
      <c r="E30" s="23" t="s">
        <v>16</v>
      </c>
      <c r="F30" s="23" t="s">
        <v>16</v>
      </c>
      <c r="G30" s="23"/>
      <c r="H30" s="23">
        <v>0</v>
      </c>
      <c r="I30" s="23">
        <v>0</v>
      </c>
      <c r="J30" s="23">
        <v>0</v>
      </c>
      <c r="K30" s="76">
        <f t="shared" ref="K30" si="7">SUM(H30:J30)</f>
        <v>0</v>
      </c>
      <c r="L30" s="77" t="s">
        <v>16</v>
      </c>
    </row>
    <row r="31" spans="1:14" ht="15.75" thickBot="1" x14ac:dyDescent="0.3">
      <c r="A31" s="61" t="s">
        <v>89</v>
      </c>
      <c r="B31" s="68" t="s">
        <v>65</v>
      </c>
      <c r="C31" s="23" t="s">
        <v>16</v>
      </c>
      <c r="D31" s="23" t="s">
        <v>16</v>
      </c>
      <c r="E31" s="23" t="s">
        <v>16</v>
      </c>
      <c r="F31" s="23" t="s">
        <v>16</v>
      </c>
      <c r="G31" s="23"/>
      <c r="H31" s="23">
        <v>0</v>
      </c>
      <c r="I31" s="23">
        <v>187.14</v>
      </c>
      <c r="J31" s="23">
        <v>61</v>
      </c>
      <c r="K31" s="76">
        <f>SUM(H31:J31)</f>
        <v>248.14</v>
      </c>
      <c r="L31" s="78" t="s">
        <v>16</v>
      </c>
    </row>
    <row r="32" spans="1:14" ht="15.75" thickBot="1" x14ac:dyDescent="0.3">
      <c r="A32" s="79"/>
      <c r="B32" s="80" t="s">
        <v>90</v>
      </c>
      <c r="C32" s="81">
        <f>C12+C13</f>
        <v>1384605.83</v>
      </c>
      <c r="D32" s="81">
        <f>D12+D13</f>
        <v>1313704.2400000002</v>
      </c>
      <c r="E32" s="81">
        <f>E12+E13</f>
        <v>1567156.88</v>
      </c>
      <c r="F32" s="81">
        <f>F12+F13</f>
        <v>4265466.9499999993</v>
      </c>
      <c r="G32" s="81">
        <f>G12+G13</f>
        <v>16039436.890000001</v>
      </c>
      <c r="H32" s="81">
        <f>H12+H14</f>
        <v>1122855.4700000002</v>
      </c>
      <c r="I32" s="81">
        <f>I12+I14</f>
        <v>912197.38000000012</v>
      </c>
      <c r="J32" s="81">
        <f>J12+J14</f>
        <v>1712178.93</v>
      </c>
      <c r="K32" s="81">
        <f>K12+K14</f>
        <v>3747231.7800000003</v>
      </c>
      <c r="L32" s="81">
        <f>F32-K32</f>
        <v>518235.16999999899</v>
      </c>
      <c r="M32" s="81">
        <f>M12+M14</f>
        <v>15584932.239999998</v>
      </c>
      <c r="N32" s="81">
        <f>G32-M32</f>
        <v>454504.65000000224</v>
      </c>
    </row>
    <row r="34" spans="2:11" x14ac:dyDescent="0.25">
      <c r="G34" t="s">
        <v>74</v>
      </c>
    </row>
    <row r="35" spans="2:11" x14ac:dyDescent="0.25">
      <c r="B35" t="s">
        <v>67</v>
      </c>
      <c r="C35" t="s">
        <v>68</v>
      </c>
      <c r="K35" s="83"/>
    </row>
  </sheetData>
  <mergeCells count="7">
    <mergeCell ref="N2:N3"/>
    <mergeCell ref="B1:L1"/>
    <mergeCell ref="A2:A3"/>
    <mergeCell ref="B2:B3"/>
    <mergeCell ref="C2:F2"/>
    <mergeCell ref="H2:K2"/>
    <mergeCell ref="L2:L3"/>
  </mergeCells>
  <pageMargins left="0.11811023622047245" right="0.11811023622047245" top="0.35433070866141736" bottom="0.15748031496062992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по коммерческой деят-3кв</vt:lpstr>
      <vt:lpstr>Отчет по основной деят-сти 3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2017-11-20T11:02:16Z</dcterms:modified>
</cp:coreProperties>
</file>