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ТСЖ-док\ОСЧ   2018    АПРЕЛЬ\"/>
    </mc:Choice>
  </mc:AlternateContent>
  <bookViews>
    <workbookView xWindow="0" yWindow="0" windowWidth="28800" windowHeight="11532" activeTab="1"/>
  </bookViews>
  <sheets>
    <sheet name="Смета коммерч.-2017 г." sheetId="15" r:id="rId1"/>
    <sheet name="Смета коммерч.-2017 г. испол-е" sheetId="23" r:id="rId2"/>
  </sheets>
  <definedNames>
    <definedName name="_xlnm._FilterDatabase" localSheetId="0" hidden="1">'Смета коммерч.-2017 г.'!$A$4:$G$4</definedName>
    <definedName name="_xlnm._FilterDatabase" localSheetId="1" hidden="1">'Смета коммерч.-2017 г. испол-е'!$A$6:$F$6</definedName>
    <definedName name="_xlnm.Print_Titles" localSheetId="0">'Смета коммерч.-2017 г.'!$4:$4</definedName>
    <definedName name="_xlnm.Print_Titles" localSheetId="1">'Смета коммерч.-2017 г. испол-е'!$6:$6</definedName>
  </definedNames>
  <calcPr calcId="152511"/>
</workbook>
</file>

<file path=xl/calcChain.xml><?xml version="1.0" encoding="utf-8"?>
<calcChain xmlns="http://schemas.openxmlformats.org/spreadsheetml/2006/main">
  <c r="E10" i="23" l="1"/>
  <c r="C22" i="23" l="1"/>
  <c r="D20" i="23"/>
  <c r="D19" i="23"/>
  <c r="D18" i="23"/>
  <c r="D17" i="23"/>
  <c r="E16" i="23"/>
  <c r="E22" i="23" s="1"/>
  <c r="D16" i="23"/>
  <c r="D15" i="23"/>
  <c r="D14" i="23"/>
  <c r="D13" i="23"/>
  <c r="E23" i="23" l="1"/>
  <c r="D22" i="23"/>
  <c r="C10" i="23"/>
  <c r="D20" i="15"/>
  <c r="E28" i="15"/>
  <c r="E33" i="15" s="1"/>
  <c r="E22" i="15"/>
  <c r="E34" i="15" l="1"/>
  <c r="D10" i="23"/>
  <c r="D26" i="15" l="1"/>
  <c r="F26" i="15" s="1"/>
  <c r="D27" i="15"/>
  <c r="F27" i="15" s="1"/>
  <c r="D28" i="15"/>
  <c r="F28" i="15" s="1"/>
  <c r="D29" i="15"/>
  <c r="F29" i="15" s="1"/>
  <c r="D30" i="15"/>
  <c r="F30" i="15" s="1"/>
  <c r="D31" i="15"/>
  <c r="F31" i="15" s="1"/>
  <c r="D32" i="15"/>
  <c r="F32" i="15" s="1"/>
  <c r="D25" i="15"/>
  <c r="F25" i="15" s="1"/>
  <c r="D6" i="15"/>
  <c r="F6" i="15" s="1"/>
  <c r="C11" i="15" l="1"/>
  <c r="F20" i="15"/>
  <c r="D19" i="15"/>
  <c r="F19" i="15" s="1"/>
  <c r="D10" i="15"/>
  <c r="F10" i="15" s="1"/>
  <c r="C33" i="15"/>
  <c r="D21" i="15"/>
  <c r="F21" i="15" s="1"/>
  <c r="D18" i="15"/>
  <c r="F18" i="15" s="1"/>
  <c r="D17" i="15"/>
  <c r="F17" i="15" s="1"/>
  <c r="D16" i="15"/>
  <c r="F16" i="15" s="1"/>
  <c r="D15" i="15"/>
  <c r="F15" i="15" s="1"/>
  <c r="D14" i="15"/>
  <c r="F14" i="15" s="1"/>
  <c r="D13" i="15"/>
  <c r="F13" i="15" s="1"/>
  <c r="D12" i="15"/>
  <c r="F12" i="15" s="1"/>
  <c r="C9" i="15"/>
  <c r="D9" i="15" s="1"/>
  <c r="F9" i="15" s="1"/>
  <c r="D8" i="15"/>
  <c r="F8" i="15" s="1"/>
  <c r="C7" i="15"/>
  <c r="D7" i="15" s="1"/>
  <c r="F7" i="15" s="1"/>
  <c r="D33" i="15" l="1"/>
  <c r="F33" i="15" s="1"/>
  <c r="D11" i="15"/>
  <c r="F11" i="15" s="1"/>
  <c r="D5" i="15"/>
  <c r="F5" i="15" s="1"/>
  <c r="C5" i="15"/>
  <c r="C22" i="15" s="1"/>
  <c r="D22" i="15" l="1"/>
  <c r="F22" i="15" l="1"/>
  <c r="D34" i="15"/>
</calcChain>
</file>

<file path=xl/sharedStrings.xml><?xml version="1.0" encoding="utf-8"?>
<sst xmlns="http://schemas.openxmlformats.org/spreadsheetml/2006/main" count="114" uniqueCount="83">
  <si>
    <t>Обучение персонала</t>
  </si>
  <si>
    <r>
      <rPr>
        <b/>
        <sz val="9"/>
        <rFont val="Arial"/>
        <family val="2"/>
        <charset val="204"/>
      </rPr>
      <t>Услуга</t>
    </r>
  </si>
  <si>
    <r>
      <rPr>
        <b/>
        <sz val="9"/>
        <rFont val="Arial"/>
        <family val="2"/>
        <charset val="204"/>
      </rPr>
      <t>1 месяц</t>
    </r>
  </si>
  <si>
    <r>
      <rPr>
        <b/>
        <sz val="9"/>
        <rFont val="Arial"/>
        <family val="2"/>
        <charset val="204"/>
      </rPr>
      <t>Примечание</t>
    </r>
  </si>
  <si>
    <t>Налог с дохода (УСН) 6%</t>
  </si>
  <si>
    <t>Годовое  обслуживание и  обновление  1С  ПРОФ, ПО  "СбиС"</t>
  </si>
  <si>
    <t>налоги  по  УСН  6 %  от  коммерческих  доходов</t>
  </si>
  <si>
    <t>ИТОГО    расходов  на  содержание МКД</t>
  </si>
  <si>
    <t>12 месяцев</t>
  </si>
  <si>
    <t>Утверждено Протоколом    правления  ТСЖ   № ___от "___" _________ 201__ года</t>
  </si>
  <si>
    <t xml:space="preserve">Статья  доходов </t>
  </si>
  <si>
    <t>ИТОГО  ДОХОДОВ :</t>
  </si>
  <si>
    <t>ООО  УК  Лифтремонт (лифтерная)</t>
  </si>
  <si>
    <t xml:space="preserve">ИП Пясецкая Н.Ю. </t>
  </si>
  <si>
    <t>ИП  Косенко Т.В.</t>
  </si>
  <si>
    <t>ПАО  Банк "Югра"</t>
  </si>
  <si>
    <t>АО  КБ  "АГРОПРОМКРЕДИТ"</t>
  </si>
  <si>
    <t>ИП  Кожуркина   Елена  Дмитриевна</t>
  </si>
  <si>
    <t>ООО "Студия  рекламы Элемент"</t>
  </si>
  <si>
    <t>ООО "МЛП"</t>
  </si>
  <si>
    <t>ООО "Нэт Бай Нэт  Холдинг"</t>
  </si>
  <si>
    <t>ООО " Теле-Плюс"</t>
  </si>
  <si>
    <t>Предоставление места для размещения  сплит-системы(дог.б/№ от 01/10/2014 г.)</t>
  </si>
  <si>
    <t>Размещение    вывески    с  наименованием  арендатора (Дог. № 01  от  01.07.2015 г.)</t>
  </si>
  <si>
    <t>Размещение  рекламной  конструкции  б/№  от 19/01/2015 г.</t>
  </si>
  <si>
    <t>Размещение  рекламных  щитов  в  лифтах МКД (Дог. № 22-О-2015  от 12/08/2015 г.</t>
  </si>
  <si>
    <t>Размещение  рекламы  о деятельности  компании (Дог. № 01  от  15/07/2015 г.)</t>
  </si>
  <si>
    <t>Договор  на  размещение  оборудования  связи № 1  от  01.07.2015 г.</t>
  </si>
  <si>
    <t>Договор    аренды  МОП  для  размещения  оборудования № 1  от  20/09/2015 г.</t>
  </si>
  <si>
    <t>Примечание</t>
  </si>
  <si>
    <t>№№ п/п</t>
  </si>
  <si>
    <t>Размещения  рекламной  конструкции  (дог. № 10  от 14/05/2014 г.)</t>
  </si>
  <si>
    <t>1 месяц</t>
  </si>
  <si>
    <t>Расходы на содержание и техническое обслуживание дома из  статьи  по  коммерческой  деятельности</t>
  </si>
  <si>
    <t>ИП Баринов А.В.</t>
  </si>
  <si>
    <t>ИП Войцеховская  Н.В.</t>
  </si>
  <si>
    <t xml:space="preserve">Волков А. Д. </t>
  </si>
  <si>
    <t>Аренда  МОП</t>
  </si>
  <si>
    <t>Размещение   лифтерной,  дог. №5  от 02/11/2015 г.с  УК  ООО  "Лифремонт"</t>
  </si>
  <si>
    <t>Студия  красоты "Ева" ,дог. № 6/1  от 01.12.15 г.  с  ИП Пясецкая Н.Ю.</t>
  </si>
  <si>
    <t>Ателье "Булавка", дог. № 7/2  от 01/12/15 г., с ИП  Косенко Т.В.</t>
  </si>
  <si>
    <t>Аренда  МОП "Ваш   кофе  с  собой",              дог. №3  от  01/09/16</t>
  </si>
  <si>
    <t>Размещение   салона  платьев № 3 от 01/08/16 г.Договор  с  ИП  Войцеховская  Н.В</t>
  </si>
  <si>
    <t>Договор от  01/10/16 г.  Световая  вывеска</t>
  </si>
  <si>
    <t>Договор  от 01/07/16 г. рекламная  конструкция</t>
  </si>
  <si>
    <t>Аренда  МОП  под  рекламные  конструкции</t>
  </si>
  <si>
    <t>СМЕТА НА СОДЕРЖАНИЕ И РЕМОНТ ОБЩЕГО ИМУЩЕСТВА ТСЖ "СВЕТЛОЕ" на 2017 год( коммерческие  доходы)</t>
  </si>
  <si>
    <t>Ремонт МОП</t>
  </si>
  <si>
    <t>Исполнение</t>
  </si>
  <si>
    <t>Отклонение</t>
  </si>
  <si>
    <t>Аудиторская  проверка</t>
  </si>
  <si>
    <t>Аттестация  рабочих  мест (статью использовали  на  Аудиторскую проверку)</t>
  </si>
  <si>
    <t>Подписка  электронного  журнала  "Управление  МКД",система  МКД</t>
  </si>
  <si>
    <t>*</t>
  </si>
  <si>
    <t>Допускается ТСЖ  превышение  фактических  расходов  одних  статей    расходов  за  счет  экономии  по  другим  статьям расходов</t>
  </si>
  <si>
    <t>Экономия  по  данной статье использована на    устранение аварии  -  321100  руб.</t>
  </si>
  <si>
    <t>Экономия  по  данной статье использована на   оплату  аудиторской  проверки</t>
  </si>
  <si>
    <t xml:space="preserve">Экономия  по  данной статье использована на    устранение аварии </t>
  </si>
  <si>
    <t>договор  с  ООО  "Тензор ", с ООО "Сибирский Интегратор",разовые  услуги   по  сопровождению 1С</t>
  </si>
  <si>
    <t>курсы повышения квалификации,охрана  труда,  пож.безопасность,проведение  ОСС,клубная  карта,реестр  собственников  из  Росреестра</t>
  </si>
  <si>
    <t>услуги  электрика ,сантехника</t>
  </si>
  <si>
    <t>Штрафы,  пени ( дератизация  и  дезинфекция  МОП)</t>
  </si>
  <si>
    <r>
      <t>Отклонение "</t>
    </r>
    <r>
      <rPr>
        <b/>
        <sz val="14"/>
        <rFont val="Arial"/>
        <family val="2"/>
        <charset val="204"/>
      </rPr>
      <t>+</t>
    </r>
    <r>
      <rPr>
        <b/>
        <sz val="11"/>
        <rFont val="Arial"/>
        <family val="2"/>
        <charset val="204"/>
      </rPr>
      <t>"(доход/ "</t>
    </r>
    <r>
      <rPr>
        <b/>
        <sz val="14"/>
        <rFont val="Arial"/>
        <family val="2"/>
        <charset val="204"/>
      </rPr>
      <t>-</t>
    </r>
    <r>
      <rPr>
        <b/>
        <sz val="11"/>
        <rFont val="Arial"/>
        <family val="2"/>
        <charset val="204"/>
      </rPr>
      <t>"(убыток)  по  итогам  года</t>
    </r>
  </si>
  <si>
    <t>Экономия  по  данной статье " Услуги программиста по сопровождению 1С "   использована на   дератизацию и  дезинфекцию  МОП</t>
  </si>
  <si>
    <t xml:space="preserve"> Услуги  программиста  по  сопровождению  1С  (   непредвиденные  расходы-  аварийные  работы)</t>
  </si>
  <si>
    <t>Экономия  по  данной статье   " Аттестация  рабочих  мест"  использована на   оплату  Аудиторской  проверки</t>
  </si>
  <si>
    <t>Транспортные  услуги</t>
  </si>
  <si>
    <t>Экономия  по  статье " Услуги  программиста  по  сопровождению  1С"    использована на   транспортные  услуги</t>
  </si>
  <si>
    <t>Экономия  по  данной статье "   Штрафы,  пени""   использована на   дератизацию и  дезинфекцию  МОП</t>
  </si>
  <si>
    <t>Дератизация  и  дезинфекция  МОП</t>
  </si>
  <si>
    <t xml:space="preserve">Непредвиденные  расходы - устранение  аварии  на   тепловых  сетях </t>
  </si>
  <si>
    <t>Председатель  ТСЖ "Светлое"</t>
  </si>
  <si>
    <t>В.М.Шварцкопф</t>
  </si>
  <si>
    <t>Утверждено Протоколом    правления  ТСЖ   № ___от "___" _________ 2018 года</t>
  </si>
  <si>
    <t>СМЕТА НА СОДЕРЖАНИЕ И РЕМОНТ ОБЩЕГО ИМУЩЕСТВА ТСЖ "СВЕТЛОЕ" на 2017 год( коммерческие  доходы)   и  исполнение  сметы</t>
  </si>
  <si>
    <t>I</t>
  </si>
  <si>
    <t>II</t>
  </si>
  <si>
    <t>III</t>
  </si>
  <si>
    <r>
      <t>Отклонение "</t>
    </r>
    <r>
      <rPr>
        <b/>
        <sz val="14"/>
        <rFont val="Arial"/>
        <family val="2"/>
        <charset val="204"/>
      </rPr>
      <t xml:space="preserve">+ </t>
    </r>
    <r>
      <rPr>
        <b/>
        <sz val="11"/>
        <rFont val="Arial"/>
        <family val="2"/>
        <charset val="204"/>
      </rPr>
      <t>"(доход/ "</t>
    </r>
    <r>
      <rPr>
        <b/>
        <sz val="14"/>
        <rFont val="Arial"/>
        <family val="2"/>
        <charset val="204"/>
      </rPr>
      <t>-</t>
    </r>
    <r>
      <rPr>
        <b/>
        <sz val="11"/>
        <rFont val="Arial"/>
        <family val="2"/>
        <charset val="204"/>
      </rPr>
      <t>"(убыток)  по  итогам  года</t>
    </r>
  </si>
  <si>
    <t>Прочие  доходы  (судебные  издержки)</t>
  </si>
  <si>
    <t>Подписка  электронного  журнала  "Управление  МКД" и система  МКД</t>
  </si>
  <si>
    <t>апрель 2017  г. авария  трубы  по  подаче  ГВС  в  дом.</t>
  </si>
  <si>
    <t>приложение 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</si>
</sst>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b/>
      <i/>
      <sz val="10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6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2"/>
      <name val="Calibri Light"/>
      <family val="2"/>
      <charset val="204"/>
      <scheme val="major"/>
    </font>
    <font>
      <sz val="11"/>
      <name val="Calibri Light"/>
      <family val="2"/>
      <charset val="204"/>
      <scheme val="major"/>
    </font>
    <font>
      <sz val="11"/>
      <color theme="1"/>
      <name val="Calibri Light"/>
      <family val="2"/>
      <charset val="204"/>
      <scheme val="major"/>
    </font>
    <font>
      <sz val="10"/>
      <name val="Arial Cyr"/>
      <family val="2"/>
      <charset val="204"/>
    </font>
    <font>
      <sz val="12"/>
      <name val="Verdana"/>
      <family val="2"/>
      <charset val="204"/>
    </font>
    <font>
      <b/>
      <sz val="14"/>
      <name val="Arial"/>
      <family val="2"/>
      <charset val="204"/>
    </font>
    <font>
      <sz val="11"/>
      <name val="Calibri Light"/>
      <family val="2"/>
      <charset val="204"/>
    </font>
    <font>
      <sz val="10"/>
      <name val="Calibri Light"/>
      <family val="2"/>
      <charset val="204"/>
      <scheme val="major"/>
    </font>
    <font>
      <sz val="9"/>
      <name val="Calibri Light"/>
      <family val="2"/>
      <charset val="204"/>
      <scheme val="major"/>
    </font>
    <font>
      <b/>
      <i/>
      <sz val="12"/>
      <name val="Calibri Light"/>
      <family val="2"/>
      <charset val="204"/>
      <scheme val="major"/>
    </font>
    <font>
      <sz val="14"/>
      <name val="Arial"/>
      <family val="2"/>
      <charset val="204"/>
    </font>
    <font>
      <b/>
      <sz val="12"/>
      <name val="Calibri Light"/>
      <family val="2"/>
      <charset val="204"/>
      <scheme val="major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/>
    <xf numFmtId="0" fontId="1" fillId="0" borderId="6" xfId="0" applyFont="1" applyBorder="1" applyAlignment="1">
      <alignment horizontal="left" vertical="center" wrapText="1"/>
    </xf>
    <xf numFmtId="0" fontId="9" fillId="0" borderId="0" xfId="0" applyFont="1"/>
    <xf numFmtId="3" fontId="1" fillId="0" borderId="6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/>
    </xf>
    <xf numFmtId="3" fontId="1" fillId="0" borderId="6" xfId="0" applyNumberFormat="1" applyFont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 wrapText="1"/>
    </xf>
    <xf numFmtId="3" fontId="10" fillId="2" borderId="6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0" fillId="0" borderId="1" xfId="0" applyBorder="1"/>
    <xf numFmtId="0" fontId="1" fillId="0" borderId="5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3" fontId="11" fillId="3" borderId="6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3" borderId="0" xfId="0" applyFont="1" applyFill="1" applyAlignment="1">
      <alignment vertical="center" wrapText="1"/>
    </xf>
    <xf numFmtId="0" fontId="7" fillId="3" borderId="0" xfId="0" applyFont="1" applyFill="1"/>
    <xf numFmtId="0" fontId="13" fillId="3" borderId="8" xfId="0" applyFont="1" applyFill="1" applyBorder="1" applyAlignment="1">
      <alignment vertical="center" wrapText="1"/>
    </xf>
    <xf numFmtId="0" fontId="13" fillId="3" borderId="6" xfId="0" applyFont="1" applyFill="1" applyBorder="1" applyAlignment="1">
      <alignment vertical="center" wrapText="1"/>
    </xf>
    <xf numFmtId="0" fontId="14" fillId="3" borderId="8" xfId="0" applyFont="1" applyFill="1" applyBorder="1" applyAlignment="1">
      <alignment vertical="center" wrapText="1"/>
    </xf>
    <xf numFmtId="0" fontId="14" fillId="3" borderId="6" xfId="0" applyFont="1" applyFill="1" applyBorder="1" applyAlignment="1">
      <alignment vertical="center" wrapText="1"/>
    </xf>
    <xf numFmtId="3" fontId="1" fillId="3" borderId="6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1" fillId="0" borderId="0" xfId="0" applyFont="1"/>
    <xf numFmtId="0" fontId="12" fillId="3" borderId="6" xfId="0" applyFont="1" applyFill="1" applyBorder="1" applyAlignment="1">
      <alignment horizontal="center" vertical="center" wrapText="1"/>
    </xf>
    <xf numFmtId="2" fontId="8" fillId="3" borderId="9" xfId="0" applyNumberFormat="1" applyFont="1" applyFill="1" applyBorder="1" applyAlignment="1">
      <alignment horizontal="left" vertical="center" wrapText="1"/>
    </xf>
    <xf numFmtId="0" fontId="11" fillId="4" borderId="6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3" fontId="1" fillId="3" borderId="6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1" fillId="2" borderId="6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3" fontId="1" fillId="3" borderId="10" xfId="0" applyNumberFormat="1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3" fontId="1" fillId="3" borderId="8" xfId="0" applyNumberFormat="1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left" vertical="center" wrapText="1"/>
    </xf>
    <xf numFmtId="3" fontId="5" fillId="6" borderId="6" xfId="0" applyNumberFormat="1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4" fillId="3" borderId="2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14" fillId="3" borderId="13" xfId="0" applyFont="1" applyFill="1" applyBorder="1" applyAlignment="1">
      <alignment horizontal="left" vertical="center" wrapText="1"/>
    </xf>
    <xf numFmtId="3" fontId="20" fillId="3" borderId="8" xfId="0" applyNumberFormat="1" applyFont="1" applyFill="1" applyBorder="1" applyAlignment="1">
      <alignment horizontal="center" vertical="center" wrapText="1"/>
    </xf>
    <xf numFmtId="3" fontId="20" fillId="3" borderId="6" xfId="0" applyNumberFormat="1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vertical="center" wrapText="1"/>
    </xf>
    <xf numFmtId="0" fontId="18" fillId="5" borderId="6" xfId="0" applyFont="1" applyFill="1" applyBorder="1" applyAlignment="1">
      <alignment vertical="center" wrapText="1"/>
    </xf>
    <xf numFmtId="3" fontId="21" fillId="2" borderId="6" xfId="0" applyNumberFormat="1" applyFont="1" applyFill="1" applyBorder="1" applyAlignment="1">
      <alignment vertical="center" wrapText="1"/>
    </xf>
    <xf numFmtId="3" fontId="15" fillId="0" borderId="8" xfId="0" applyNumberFormat="1" applyFont="1" applyBorder="1" applyAlignment="1" applyProtection="1">
      <alignment horizontal="right" vertical="center" wrapText="1"/>
    </xf>
    <xf numFmtId="3" fontId="15" fillId="0" borderId="6" xfId="0" applyNumberFormat="1" applyFont="1" applyBorder="1" applyAlignment="1" applyProtection="1">
      <alignment horizontal="right" vertical="center" wrapText="1"/>
    </xf>
    <xf numFmtId="3" fontId="21" fillId="5" borderId="6" xfId="0" applyNumberFormat="1" applyFont="1" applyFill="1" applyBorder="1" applyAlignment="1">
      <alignment vertical="center" wrapText="1"/>
    </xf>
    <xf numFmtId="3" fontId="19" fillId="0" borderId="8" xfId="0" applyNumberFormat="1" applyFont="1" applyBorder="1" applyAlignment="1" applyProtection="1">
      <alignment horizontal="right" vertical="center" wrapText="1"/>
    </xf>
    <xf numFmtId="3" fontId="19" fillId="0" borderId="6" xfId="0" applyNumberFormat="1" applyFont="1" applyBorder="1" applyAlignment="1" applyProtection="1">
      <alignment horizontal="right" vertical="center" wrapText="1"/>
    </xf>
    <xf numFmtId="0" fontId="12" fillId="3" borderId="11" xfId="0" applyFont="1" applyFill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 wrapText="1"/>
    </xf>
    <xf numFmtId="3" fontId="1" fillId="0" borderId="14" xfId="0" applyNumberFormat="1" applyFont="1" applyBorder="1" applyAlignment="1">
      <alignment horizontal="center" vertical="center" wrapText="1"/>
    </xf>
    <xf numFmtId="2" fontId="8" fillId="3" borderId="7" xfId="0" applyNumberFormat="1" applyFont="1" applyFill="1" applyBorder="1" applyAlignment="1">
      <alignment horizontal="left"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1" fillId="7" borderId="5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3" fontId="17" fillId="2" borderId="2" xfId="0" applyNumberFormat="1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left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center" vertical="center" wrapText="1"/>
    </xf>
    <xf numFmtId="3" fontId="1" fillId="2" borderId="8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vertical="center" wrapText="1"/>
    </xf>
    <xf numFmtId="3" fontId="1" fillId="3" borderId="14" xfId="0" applyNumberFormat="1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3" fontId="2" fillId="0" borderId="0" xfId="0" applyNumberFormat="1" applyFont="1" applyAlignment="1">
      <alignment horizontal="center"/>
    </xf>
    <xf numFmtId="0" fontId="23" fillId="2" borderId="2" xfId="0" applyFont="1" applyFill="1" applyBorder="1" applyAlignment="1">
      <alignment horizontal="center" vertical="center" wrapText="1"/>
    </xf>
    <xf numFmtId="0" fontId="23" fillId="5" borderId="2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/>
    </xf>
    <xf numFmtId="3" fontId="21" fillId="5" borderId="2" xfId="0" applyNumberFormat="1" applyFont="1" applyFill="1" applyBorder="1" applyAlignment="1">
      <alignment vertical="center" wrapText="1"/>
    </xf>
    <xf numFmtId="0" fontId="21" fillId="5" borderId="6" xfId="0" applyFont="1" applyFill="1" applyBorder="1" applyAlignment="1">
      <alignment vertical="center" wrapText="1"/>
    </xf>
    <xf numFmtId="3" fontId="1" fillId="0" borderId="0" xfId="0" applyNumberFormat="1" applyFont="1" applyAlignment="1">
      <alignment vertical="center" wrapText="1"/>
    </xf>
    <xf numFmtId="3" fontId="17" fillId="6" borderId="2" xfId="0" applyNumberFormat="1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left" vertical="center" wrapText="1"/>
    </xf>
    <xf numFmtId="0" fontId="10" fillId="6" borderId="5" xfId="0" applyFont="1" applyFill="1" applyBorder="1" applyAlignment="1">
      <alignment horizontal="left" vertical="center" wrapText="1"/>
    </xf>
    <xf numFmtId="3" fontId="10" fillId="6" borderId="6" xfId="0" applyNumberFormat="1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left" vertical="center" wrapText="1"/>
    </xf>
    <xf numFmtId="0" fontId="9" fillId="6" borderId="8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right" vertical="top"/>
    </xf>
    <xf numFmtId="0" fontId="2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center" vertical="center" wrapText="1"/>
    </xf>
    <xf numFmtId="0" fontId="21" fillId="5" borderId="5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00FF00"/>
      <color rgb="FFFFCCFF"/>
      <color rgb="FFFF66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workbookViewId="0">
      <selection activeCell="F4" sqref="F1:F1048576"/>
    </sheetView>
  </sheetViews>
  <sheetFormatPr defaultRowHeight="13.2" outlineLevelRow="1" x14ac:dyDescent="0.25"/>
  <cols>
    <col min="1" max="1" width="6.6640625" style="20" customWidth="1"/>
    <col min="2" max="2" width="33.33203125" style="1" customWidth="1"/>
    <col min="3" max="3" width="12.109375" style="7" customWidth="1"/>
    <col min="4" max="6" width="13.44140625" style="7" customWidth="1"/>
    <col min="7" max="7" width="41.44140625" style="1" customWidth="1"/>
  </cols>
  <sheetData>
    <row r="1" spans="1:7" s="12" customFormat="1" x14ac:dyDescent="0.25">
      <c r="A1" s="37"/>
      <c r="B1" s="104" t="s">
        <v>9</v>
      </c>
      <c r="C1" s="104"/>
      <c r="D1" s="104"/>
      <c r="E1" s="104"/>
      <c r="F1" s="104"/>
      <c r="G1" s="104"/>
    </row>
    <row r="2" spans="1:7" s="12" customFormat="1" x14ac:dyDescent="0.25">
      <c r="A2" s="37"/>
      <c r="B2" s="104"/>
      <c r="C2" s="104"/>
      <c r="D2" s="104"/>
      <c r="E2" s="104"/>
      <c r="F2" s="104"/>
      <c r="G2" s="104"/>
    </row>
    <row r="3" spans="1:7" s="12" customFormat="1" ht="36" customHeight="1" thickBot="1" x14ac:dyDescent="0.3">
      <c r="A3" s="37"/>
      <c r="B3" s="105" t="s">
        <v>46</v>
      </c>
      <c r="C3" s="105"/>
      <c r="D3" s="105"/>
      <c r="E3" s="105"/>
      <c r="F3" s="105"/>
      <c r="G3" s="105"/>
    </row>
    <row r="4" spans="1:7" s="11" customFormat="1" ht="34.5" customHeight="1" thickBot="1" x14ac:dyDescent="0.3">
      <c r="A4" s="45" t="s">
        <v>30</v>
      </c>
      <c r="B4" s="46" t="s">
        <v>10</v>
      </c>
      <c r="C4" s="47" t="s">
        <v>32</v>
      </c>
      <c r="D4" s="47" t="s">
        <v>8</v>
      </c>
      <c r="E4" s="47" t="s">
        <v>48</v>
      </c>
      <c r="F4" s="47" t="s">
        <v>49</v>
      </c>
      <c r="G4" s="48" t="s">
        <v>29</v>
      </c>
    </row>
    <row r="5" spans="1:7" s="50" customFormat="1" ht="21.75" customHeight="1" thickBot="1" x14ac:dyDescent="0.3">
      <c r="A5" s="111" t="s">
        <v>37</v>
      </c>
      <c r="B5" s="112"/>
      <c r="C5" s="62">
        <f>SUM(C6:C10)</f>
        <v>66330</v>
      </c>
      <c r="D5" s="62">
        <f>SUM(D6:D10)</f>
        <v>795960</v>
      </c>
      <c r="E5" s="62">
        <v>830184.19</v>
      </c>
      <c r="F5" s="62">
        <f>E5-D5</f>
        <v>34224.189999999944</v>
      </c>
      <c r="G5" s="49"/>
    </row>
    <row r="6" spans="1:7" s="23" customFormat="1" ht="39.9" customHeight="1" outlineLevel="1" thickBot="1" x14ac:dyDescent="0.3">
      <c r="A6" s="41">
        <v>1</v>
      </c>
      <c r="B6" s="53" t="s">
        <v>12</v>
      </c>
      <c r="C6" s="29">
        <v>5000</v>
      </c>
      <c r="D6" s="29">
        <f>C6*12</f>
        <v>60000</v>
      </c>
      <c r="E6" s="79"/>
      <c r="F6" s="62">
        <f t="shared" ref="F6:F22" si="0">E6-D6</f>
        <v>-60000</v>
      </c>
      <c r="G6" s="26" t="s">
        <v>38</v>
      </c>
    </row>
    <row r="7" spans="1:7" s="23" customFormat="1" ht="39.9" customHeight="1" outlineLevel="1" thickBot="1" x14ac:dyDescent="0.3">
      <c r="A7" s="42">
        <v>2</v>
      </c>
      <c r="B7" s="54" t="s">
        <v>13</v>
      </c>
      <c r="C7" s="63">
        <f>13385+5000</f>
        <v>18385</v>
      </c>
      <c r="D7" s="43">
        <f t="shared" ref="D7:D21" si="1">C7*12</f>
        <v>220620</v>
      </c>
      <c r="E7" s="81"/>
      <c r="F7" s="62">
        <f t="shared" si="0"/>
        <v>-220620</v>
      </c>
      <c r="G7" s="25" t="s">
        <v>39</v>
      </c>
    </row>
    <row r="8" spans="1:7" s="23" customFormat="1" ht="39.9" customHeight="1" outlineLevel="1" thickBot="1" x14ac:dyDescent="0.3">
      <c r="A8" s="41">
        <v>3</v>
      </c>
      <c r="B8" s="55" t="s">
        <v>14</v>
      </c>
      <c r="C8" s="64">
        <v>13385</v>
      </c>
      <c r="D8" s="29">
        <f t="shared" si="1"/>
        <v>160620</v>
      </c>
      <c r="E8" s="79"/>
      <c r="F8" s="62">
        <f t="shared" si="0"/>
        <v>-160620</v>
      </c>
      <c r="G8" s="26" t="s">
        <v>40</v>
      </c>
    </row>
    <row r="9" spans="1:7" s="23" customFormat="1" ht="39.9" customHeight="1" outlineLevel="1" thickBot="1" x14ac:dyDescent="0.3">
      <c r="A9" s="32">
        <v>4</v>
      </c>
      <c r="B9" s="56" t="s">
        <v>35</v>
      </c>
      <c r="C9" s="64">
        <f>23060+3000</f>
        <v>26060</v>
      </c>
      <c r="D9" s="29">
        <f t="shared" si="1"/>
        <v>312720</v>
      </c>
      <c r="E9" s="82"/>
      <c r="F9" s="62">
        <f t="shared" si="0"/>
        <v>-312720</v>
      </c>
      <c r="G9" s="52" t="s">
        <v>42</v>
      </c>
    </row>
    <row r="10" spans="1:7" s="23" customFormat="1" ht="39.9" customHeight="1" outlineLevel="1" thickBot="1" x14ac:dyDescent="0.3">
      <c r="A10" s="51"/>
      <c r="B10" s="57" t="s">
        <v>34</v>
      </c>
      <c r="C10" s="63">
        <v>3500</v>
      </c>
      <c r="D10" s="40">
        <f t="shared" si="1"/>
        <v>42000</v>
      </c>
      <c r="E10" s="82"/>
      <c r="F10" s="62">
        <f t="shared" si="0"/>
        <v>-42000</v>
      </c>
      <c r="G10" s="60" t="s">
        <v>41</v>
      </c>
    </row>
    <row r="11" spans="1:7" s="23" customFormat="1" ht="39.9" customHeight="1" thickBot="1" x14ac:dyDescent="0.3">
      <c r="A11" s="113" t="s">
        <v>45</v>
      </c>
      <c r="B11" s="114"/>
      <c r="C11" s="65">
        <f>SUM(C12:C21)</f>
        <v>24837.5</v>
      </c>
      <c r="D11" s="65">
        <f>SUM(D12:D21)</f>
        <v>298050</v>
      </c>
      <c r="E11" s="65">
        <v>376080</v>
      </c>
      <c r="F11" s="65">
        <f t="shared" si="0"/>
        <v>78030</v>
      </c>
      <c r="G11" s="61"/>
    </row>
    <row r="12" spans="1:7" s="23" customFormat="1" ht="39.75" customHeight="1" outlineLevel="1" thickBot="1" x14ac:dyDescent="0.3">
      <c r="A12" s="41">
        <v>5</v>
      </c>
      <c r="B12" s="55" t="s">
        <v>15</v>
      </c>
      <c r="C12" s="64">
        <v>1500</v>
      </c>
      <c r="D12" s="29">
        <f t="shared" si="1"/>
        <v>18000</v>
      </c>
      <c r="E12" s="29"/>
      <c r="F12" s="62">
        <f t="shared" si="0"/>
        <v>-18000</v>
      </c>
      <c r="G12" s="28" t="s">
        <v>22</v>
      </c>
    </row>
    <row r="13" spans="1:7" s="23" customFormat="1" ht="48.75" customHeight="1" outlineLevel="1" thickBot="1" x14ac:dyDescent="0.3">
      <c r="A13" s="32">
        <v>6</v>
      </c>
      <c r="B13" s="55" t="s">
        <v>15</v>
      </c>
      <c r="C13" s="64">
        <v>5000</v>
      </c>
      <c r="D13" s="29">
        <f t="shared" si="1"/>
        <v>60000</v>
      </c>
      <c r="E13" s="29"/>
      <c r="F13" s="62">
        <f t="shared" si="0"/>
        <v>-60000</v>
      </c>
      <c r="G13" s="28" t="s">
        <v>23</v>
      </c>
    </row>
    <row r="14" spans="1:7" s="23" customFormat="1" ht="48" customHeight="1" outlineLevel="1" thickBot="1" x14ac:dyDescent="0.3">
      <c r="A14" s="68">
        <v>7</v>
      </c>
      <c r="B14" s="57" t="s">
        <v>16</v>
      </c>
      <c r="C14" s="63">
        <v>3000</v>
      </c>
      <c r="D14" s="29">
        <f t="shared" si="1"/>
        <v>36000</v>
      </c>
      <c r="E14" s="43"/>
      <c r="F14" s="62">
        <f t="shared" si="0"/>
        <v>-36000</v>
      </c>
      <c r="G14" s="27" t="s">
        <v>31</v>
      </c>
    </row>
    <row r="15" spans="1:7" s="23" customFormat="1" ht="39.9" customHeight="1" outlineLevel="1" thickBot="1" x14ac:dyDescent="0.3">
      <c r="A15" s="32">
        <v>8</v>
      </c>
      <c r="B15" s="55" t="s">
        <v>17</v>
      </c>
      <c r="C15" s="64">
        <v>1000</v>
      </c>
      <c r="D15" s="29">
        <f t="shared" si="1"/>
        <v>12000</v>
      </c>
      <c r="E15" s="29"/>
      <c r="F15" s="62">
        <f t="shared" si="0"/>
        <v>-12000</v>
      </c>
      <c r="G15" s="28" t="s">
        <v>24</v>
      </c>
    </row>
    <row r="16" spans="1:7" s="23" customFormat="1" ht="46.5" customHeight="1" outlineLevel="1" thickBot="1" x14ac:dyDescent="0.3">
      <c r="A16" s="68">
        <v>9</v>
      </c>
      <c r="B16" s="57" t="s">
        <v>18</v>
      </c>
      <c r="C16" s="63">
        <v>6400</v>
      </c>
      <c r="D16" s="29">
        <f t="shared" si="1"/>
        <v>76800</v>
      </c>
      <c r="E16" s="43"/>
      <c r="F16" s="62">
        <f t="shared" si="0"/>
        <v>-76800</v>
      </c>
      <c r="G16" s="27" t="s">
        <v>25</v>
      </c>
    </row>
    <row r="17" spans="1:7" s="23" customFormat="1" ht="49.5" customHeight="1" outlineLevel="1" thickBot="1" x14ac:dyDescent="0.3">
      <c r="A17" s="32">
        <v>10</v>
      </c>
      <c r="B17" s="55" t="s">
        <v>19</v>
      </c>
      <c r="C17" s="64">
        <v>1487.5</v>
      </c>
      <c r="D17" s="29">
        <f t="shared" si="1"/>
        <v>17850</v>
      </c>
      <c r="E17" s="29"/>
      <c r="F17" s="62">
        <f t="shared" si="0"/>
        <v>-17850</v>
      </c>
      <c r="G17" s="28" t="s">
        <v>26</v>
      </c>
    </row>
    <row r="18" spans="1:7" s="23" customFormat="1" ht="52.5" customHeight="1" outlineLevel="1" thickBot="1" x14ac:dyDescent="0.3">
      <c r="A18" s="68">
        <v>11</v>
      </c>
      <c r="B18" s="57" t="s">
        <v>20</v>
      </c>
      <c r="C18" s="63">
        <v>750</v>
      </c>
      <c r="D18" s="40">
        <f t="shared" si="1"/>
        <v>9000</v>
      </c>
      <c r="E18" s="40"/>
      <c r="F18" s="62">
        <f t="shared" si="0"/>
        <v>-9000</v>
      </c>
      <c r="G18" s="44" t="s">
        <v>27</v>
      </c>
    </row>
    <row r="19" spans="1:7" s="23" customFormat="1" ht="52.5" customHeight="1" outlineLevel="1" thickBot="1" x14ac:dyDescent="0.3">
      <c r="A19" s="32">
        <v>12</v>
      </c>
      <c r="B19" s="55" t="s">
        <v>21</v>
      </c>
      <c r="C19" s="64">
        <v>300</v>
      </c>
      <c r="D19" s="29">
        <f t="shared" si="1"/>
        <v>3600</v>
      </c>
      <c r="E19" s="29"/>
      <c r="F19" s="62">
        <f t="shared" si="0"/>
        <v>-3600</v>
      </c>
      <c r="G19" s="28" t="s">
        <v>28</v>
      </c>
    </row>
    <row r="20" spans="1:7" s="23" customFormat="1" ht="52.5" customHeight="1" outlineLevel="1" thickBot="1" x14ac:dyDescent="0.3">
      <c r="A20" s="68">
        <v>13</v>
      </c>
      <c r="B20" s="57" t="s">
        <v>60</v>
      </c>
      <c r="C20" s="66"/>
      <c r="D20" s="58">
        <f>C20*12</f>
        <v>0</v>
      </c>
      <c r="E20" s="58"/>
      <c r="F20" s="62">
        <f t="shared" si="0"/>
        <v>0</v>
      </c>
      <c r="G20" s="27" t="s">
        <v>43</v>
      </c>
    </row>
    <row r="21" spans="1:7" s="24" customFormat="1" ht="48" customHeight="1" outlineLevel="1" thickBot="1" x14ac:dyDescent="0.35">
      <c r="A21" s="32">
        <v>14</v>
      </c>
      <c r="B21" s="55" t="s">
        <v>36</v>
      </c>
      <c r="C21" s="67">
        <v>5400</v>
      </c>
      <c r="D21" s="59">
        <f t="shared" si="1"/>
        <v>64800</v>
      </c>
      <c r="E21" s="59"/>
      <c r="F21" s="62">
        <f t="shared" si="0"/>
        <v>-64800</v>
      </c>
      <c r="G21" s="28" t="s">
        <v>44</v>
      </c>
    </row>
    <row r="22" spans="1:7" s="30" customFormat="1" ht="39" customHeight="1" thickBot="1" x14ac:dyDescent="0.3">
      <c r="A22" s="115" t="s">
        <v>11</v>
      </c>
      <c r="B22" s="116"/>
      <c r="C22" s="77">
        <f>C5+C11</f>
        <v>91167.5</v>
      </c>
      <c r="D22" s="77">
        <f>D5+D11</f>
        <v>1094010</v>
      </c>
      <c r="E22" s="77">
        <f>E5+E11</f>
        <v>1206264.19</v>
      </c>
      <c r="F22" s="62">
        <f t="shared" si="0"/>
        <v>112254.18999999994</v>
      </c>
      <c r="G22" s="78"/>
    </row>
    <row r="23" spans="1:7" s="31" customFormat="1" ht="14.4" thickBot="1" x14ac:dyDescent="0.3">
      <c r="A23" s="106" t="s">
        <v>33</v>
      </c>
      <c r="B23" s="107"/>
      <c r="C23" s="107"/>
      <c r="D23" s="107"/>
      <c r="E23" s="107"/>
      <c r="F23" s="107"/>
      <c r="G23" s="108"/>
    </row>
    <row r="24" spans="1:7" ht="13.8" thickBot="1" x14ac:dyDescent="0.3">
      <c r="A24" s="70"/>
      <c r="B24" s="14" t="s">
        <v>1</v>
      </c>
      <c r="C24" s="38" t="s">
        <v>2</v>
      </c>
      <c r="D24" s="69" t="s">
        <v>8</v>
      </c>
      <c r="E24" s="69" t="s">
        <v>48</v>
      </c>
      <c r="F24" s="69" t="s">
        <v>49</v>
      </c>
      <c r="G24" s="35" t="s">
        <v>3</v>
      </c>
    </row>
    <row r="25" spans="1:7" s="2" customFormat="1" ht="13.8" thickBot="1" x14ac:dyDescent="0.3">
      <c r="A25" s="16">
        <v>1</v>
      </c>
      <c r="B25" s="75" t="s">
        <v>4</v>
      </c>
      <c r="C25" s="6">
        <v>5500</v>
      </c>
      <c r="D25" s="6">
        <f>C25*12</f>
        <v>66000</v>
      </c>
      <c r="E25" s="79">
        <v>65260</v>
      </c>
      <c r="F25" s="6">
        <f>D25-E25</f>
        <v>740</v>
      </c>
      <c r="G25" s="4" t="s">
        <v>6</v>
      </c>
    </row>
    <row r="26" spans="1:7" ht="34.799999999999997" thickBot="1" x14ac:dyDescent="0.3">
      <c r="A26" s="16">
        <v>2</v>
      </c>
      <c r="B26" s="75" t="s">
        <v>5</v>
      </c>
      <c r="C26" s="8">
        <v>1400</v>
      </c>
      <c r="D26" s="6">
        <f t="shared" ref="D26:D32" si="2">C26*12</f>
        <v>16800</v>
      </c>
      <c r="E26" s="79">
        <v>13600</v>
      </c>
      <c r="F26" s="36">
        <f>D26-E26</f>
        <v>3200</v>
      </c>
      <c r="G26" s="4" t="s">
        <v>58</v>
      </c>
    </row>
    <row r="27" spans="1:7" ht="31.95" customHeight="1" thickBot="1" x14ac:dyDescent="0.3">
      <c r="A27" s="16">
        <v>3</v>
      </c>
      <c r="B27" s="74" t="s">
        <v>51</v>
      </c>
      <c r="C27" s="8">
        <v>1500</v>
      </c>
      <c r="D27" s="6">
        <f t="shared" si="2"/>
        <v>18000</v>
      </c>
      <c r="E27" s="79">
        <v>11494</v>
      </c>
      <c r="F27" s="29">
        <f t="shared" ref="F27" si="3">D27-E27</f>
        <v>6506</v>
      </c>
      <c r="G27" s="4" t="s">
        <v>56</v>
      </c>
    </row>
    <row r="28" spans="1:7" ht="48" customHeight="1" thickBot="1" x14ac:dyDescent="0.3">
      <c r="A28" s="16">
        <v>4</v>
      </c>
      <c r="B28" s="75" t="s">
        <v>0</v>
      </c>
      <c r="C28" s="8">
        <v>1000</v>
      </c>
      <c r="D28" s="6">
        <f t="shared" si="2"/>
        <v>12000</v>
      </c>
      <c r="E28" s="79">
        <f>30960+17900</f>
        <v>48860</v>
      </c>
      <c r="F28" s="36">
        <f>D28-E28</f>
        <v>-36860</v>
      </c>
      <c r="G28" s="4" t="s">
        <v>59</v>
      </c>
    </row>
    <row r="29" spans="1:7" ht="45.75" customHeight="1" thickBot="1" x14ac:dyDescent="0.3">
      <c r="A29" s="16">
        <v>5</v>
      </c>
      <c r="B29" s="39" t="s">
        <v>64</v>
      </c>
      <c r="C29" s="8">
        <v>715</v>
      </c>
      <c r="D29" s="6">
        <f t="shared" si="2"/>
        <v>8580</v>
      </c>
      <c r="E29" s="72">
        <v>364425.53</v>
      </c>
      <c r="F29" s="29">
        <f t="shared" ref="F29" si="4">D29-E29</f>
        <v>-355845.53</v>
      </c>
      <c r="G29" s="4" t="s">
        <v>57</v>
      </c>
    </row>
    <row r="30" spans="1:7" ht="45.6" customHeight="1" thickBot="1" x14ac:dyDescent="0.3">
      <c r="A30" s="16">
        <v>6</v>
      </c>
      <c r="B30" s="13" t="s">
        <v>61</v>
      </c>
      <c r="C30" s="8">
        <v>3000</v>
      </c>
      <c r="D30" s="6">
        <f t="shared" si="2"/>
        <v>36000</v>
      </c>
      <c r="E30" s="6">
        <v>60067.46</v>
      </c>
      <c r="F30" s="36">
        <f>D30-E30</f>
        <v>-24067.46</v>
      </c>
      <c r="G30" s="4" t="s">
        <v>63</v>
      </c>
    </row>
    <row r="31" spans="1:7" ht="23.4" thickBot="1" x14ac:dyDescent="0.3">
      <c r="A31" s="16">
        <v>7</v>
      </c>
      <c r="B31" s="75" t="s">
        <v>52</v>
      </c>
      <c r="C31" s="8">
        <v>500</v>
      </c>
      <c r="D31" s="6">
        <f t="shared" si="2"/>
        <v>6000</v>
      </c>
      <c r="E31" s="79">
        <v>58200</v>
      </c>
      <c r="F31" s="29">
        <f t="shared" ref="F31" si="5">D31-E31</f>
        <v>-52200</v>
      </c>
      <c r="G31" s="4"/>
    </row>
    <row r="32" spans="1:7" ht="23.4" thickBot="1" x14ac:dyDescent="0.3">
      <c r="A32" s="16">
        <v>8</v>
      </c>
      <c r="B32" s="75" t="s">
        <v>47</v>
      </c>
      <c r="C32" s="8">
        <v>70000</v>
      </c>
      <c r="D32" s="6">
        <f t="shared" si="2"/>
        <v>840000</v>
      </c>
      <c r="E32" s="79">
        <v>518900</v>
      </c>
      <c r="F32" s="36">
        <f>D32-E31:E32</f>
        <v>321100</v>
      </c>
      <c r="G32" s="4" t="s">
        <v>55</v>
      </c>
    </row>
    <row r="33" spans="1:7" s="5" customFormat="1" ht="31.8" thickBot="1" x14ac:dyDescent="0.3">
      <c r="A33" s="21">
        <v>9</v>
      </c>
      <c r="B33" s="15" t="s">
        <v>7</v>
      </c>
      <c r="C33" s="10">
        <f>SUM(C25:C32)</f>
        <v>83615</v>
      </c>
      <c r="D33" s="10">
        <f>SUM(D25:D32)</f>
        <v>1003380</v>
      </c>
      <c r="E33" s="10">
        <f>SUM(E25:E32)</f>
        <v>1140806.99</v>
      </c>
      <c r="F33" s="80">
        <f>D33-E33</f>
        <v>-137426.99</v>
      </c>
      <c r="G33" s="9"/>
    </row>
    <row r="34" spans="1:7" ht="40.950000000000003" customHeight="1" thickBot="1" x14ac:dyDescent="0.3">
      <c r="A34" s="16">
        <v>10</v>
      </c>
      <c r="B34" s="34" t="s">
        <v>62</v>
      </c>
      <c r="C34" s="19"/>
      <c r="D34" s="19">
        <f>D22-D33</f>
        <v>90630</v>
      </c>
      <c r="E34" s="19">
        <f>E22-E33</f>
        <v>65457.199999999953</v>
      </c>
      <c r="F34" s="19"/>
      <c r="G34" s="18"/>
    </row>
    <row r="35" spans="1:7" s="3" customFormat="1" ht="24" customHeight="1" thickBot="1" x14ac:dyDescent="0.3">
      <c r="A35" s="22"/>
      <c r="B35" s="109"/>
      <c r="C35" s="110"/>
      <c r="D35" s="33"/>
      <c r="E35" s="73"/>
      <c r="F35" s="73"/>
      <c r="G35" s="17"/>
    </row>
    <row r="37" spans="1:7" ht="24.6" customHeight="1" x14ac:dyDescent="0.25">
      <c r="A37" s="76" t="s">
        <v>53</v>
      </c>
      <c r="B37" s="103" t="s">
        <v>54</v>
      </c>
      <c r="C37" s="103"/>
      <c r="D37" s="103"/>
      <c r="E37" s="103"/>
    </row>
  </sheetData>
  <autoFilter ref="A4:G4"/>
  <mergeCells count="8">
    <mergeCell ref="B37:E37"/>
    <mergeCell ref="B1:G2"/>
    <mergeCell ref="B3:G3"/>
    <mergeCell ref="A23:G23"/>
    <mergeCell ref="B35:C35"/>
    <mergeCell ref="A5:B5"/>
    <mergeCell ref="A11:B11"/>
    <mergeCell ref="A22:B22"/>
  </mergeCells>
  <pageMargins left="0.19685039370078741" right="0.19685039370078741" top="0.19685039370078741" bottom="0.19685039370078741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abSelected="1" workbookViewId="0">
      <selection activeCell="A2" sqref="A2:XFD2"/>
    </sheetView>
  </sheetViews>
  <sheetFormatPr defaultRowHeight="13.2" x14ac:dyDescent="0.25"/>
  <cols>
    <col min="1" max="1" width="6.6640625" style="20" customWidth="1"/>
    <col min="2" max="2" width="33.33203125" style="1" customWidth="1"/>
    <col min="3" max="3" width="12.109375" style="7" customWidth="1"/>
    <col min="4" max="4" width="13.44140625" style="7" customWidth="1"/>
    <col min="5" max="5" width="16.33203125" style="7" customWidth="1"/>
    <col min="6" max="6" width="41.44140625" style="1" customWidth="1"/>
  </cols>
  <sheetData>
    <row r="1" spans="1:6" x14ac:dyDescent="0.25">
      <c r="F1" s="1" t="s">
        <v>82</v>
      </c>
    </row>
    <row r="3" spans="1:6" s="12" customFormat="1" x14ac:dyDescent="0.25">
      <c r="A3" s="37"/>
      <c r="B3" s="104" t="s">
        <v>73</v>
      </c>
      <c r="C3" s="104"/>
      <c r="D3" s="104"/>
      <c r="E3" s="104"/>
      <c r="F3" s="104"/>
    </row>
    <row r="4" spans="1:6" s="12" customFormat="1" x14ac:dyDescent="0.25">
      <c r="A4" s="37"/>
      <c r="B4" s="104"/>
      <c r="C4" s="104"/>
      <c r="D4" s="104"/>
      <c r="E4" s="104"/>
      <c r="F4" s="104"/>
    </row>
    <row r="5" spans="1:6" s="12" customFormat="1" ht="36" customHeight="1" thickBot="1" x14ac:dyDescent="0.3">
      <c r="A5" s="120" t="s">
        <v>74</v>
      </c>
      <c r="B5" s="120"/>
      <c r="C5" s="120"/>
      <c r="D5" s="120"/>
      <c r="E5" s="120"/>
      <c r="F5" s="120"/>
    </row>
    <row r="6" spans="1:6" s="11" customFormat="1" ht="34.5" customHeight="1" thickBot="1" x14ac:dyDescent="0.3">
      <c r="A6" s="45" t="s">
        <v>30</v>
      </c>
      <c r="B6" s="46" t="s">
        <v>10</v>
      </c>
      <c r="C6" s="47" t="s">
        <v>32</v>
      </c>
      <c r="D6" s="47" t="s">
        <v>8</v>
      </c>
      <c r="E6" s="47" t="s">
        <v>48</v>
      </c>
      <c r="F6" s="48" t="s">
        <v>29</v>
      </c>
    </row>
    <row r="7" spans="1:6" s="50" customFormat="1" ht="21.75" customHeight="1" thickBot="1" x14ac:dyDescent="0.3">
      <c r="A7" s="91" t="s">
        <v>75</v>
      </c>
      <c r="B7" s="84" t="s">
        <v>37</v>
      </c>
      <c r="C7" s="62">
        <v>66330</v>
      </c>
      <c r="D7" s="62">
        <v>795960</v>
      </c>
      <c r="E7" s="62">
        <v>830184.19</v>
      </c>
      <c r="F7" s="49"/>
    </row>
    <row r="8" spans="1:6" s="23" customFormat="1" ht="39.9" customHeight="1" thickBot="1" x14ac:dyDescent="0.3">
      <c r="A8" s="92" t="s">
        <v>76</v>
      </c>
      <c r="B8" s="83" t="s">
        <v>45</v>
      </c>
      <c r="C8" s="65">
        <v>25288</v>
      </c>
      <c r="D8" s="65">
        <v>303450</v>
      </c>
      <c r="E8" s="65">
        <v>376080</v>
      </c>
      <c r="F8" s="61"/>
    </row>
    <row r="9" spans="1:6" s="23" customFormat="1" ht="39.9" customHeight="1" thickBot="1" x14ac:dyDescent="0.3">
      <c r="A9" s="92" t="s">
        <v>77</v>
      </c>
      <c r="B9" s="95" t="s">
        <v>79</v>
      </c>
      <c r="C9" s="94"/>
      <c r="D9" s="94"/>
      <c r="E9" s="94">
        <v>40000</v>
      </c>
      <c r="F9" s="61"/>
    </row>
    <row r="10" spans="1:6" s="30" customFormat="1" ht="39" customHeight="1" thickBot="1" x14ac:dyDescent="0.3">
      <c r="A10" s="118" t="s">
        <v>11</v>
      </c>
      <c r="B10" s="119"/>
      <c r="C10" s="97">
        <f>C7+C8</f>
        <v>91618</v>
      </c>
      <c r="D10" s="97">
        <f>D7+D8</f>
        <v>1099410</v>
      </c>
      <c r="E10" s="97">
        <f>SUM(E7:E9)</f>
        <v>1246264.19</v>
      </c>
      <c r="F10" s="98"/>
    </row>
    <row r="11" spans="1:6" s="31" customFormat="1" ht="14.4" thickBot="1" x14ac:dyDescent="0.3">
      <c r="A11" s="106" t="s">
        <v>33</v>
      </c>
      <c r="B11" s="107"/>
      <c r="C11" s="107"/>
      <c r="D11" s="107"/>
      <c r="E11" s="107"/>
      <c r="F11" s="108"/>
    </row>
    <row r="12" spans="1:6" ht="13.8" thickBot="1" x14ac:dyDescent="0.3">
      <c r="A12" s="93" t="s">
        <v>77</v>
      </c>
      <c r="B12" s="14" t="s">
        <v>1</v>
      </c>
      <c r="C12" s="38" t="s">
        <v>2</v>
      </c>
      <c r="D12" s="69" t="s">
        <v>8</v>
      </c>
      <c r="E12" s="69" t="s">
        <v>48</v>
      </c>
      <c r="F12" s="35" t="s">
        <v>3</v>
      </c>
    </row>
    <row r="13" spans="1:6" s="2" customFormat="1" ht="13.8" thickBot="1" x14ac:dyDescent="0.3">
      <c r="A13" s="16">
        <v>1</v>
      </c>
      <c r="B13" s="85" t="s">
        <v>4</v>
      </c>
      <c r="C13" s="6">
        <v>5500</v>
      </c>
      <c r="D13" s="6">
        <f>C13*12</f>
        <v>66000</v>
      </c>
      <c r="E13" s="29">
        <v>65260</v>
      </c>
      <c r="F13" s="4" t="s">
        <v>6</v>
      </c>
    </row>
    <row r="14" spans="1:6" ht="34.799999999999997" thickBot="1" x14ac:dyDescent="0.3">
      <c r="A14" s="16">
        <v>2</v>
      </c>
      <c r="B14" s="85" t="s">
        <v>5</v>
      </c>
      <c r="C14" s="8">
        <v>1400</v>
      </c>
      <c r="D14" s="6">
        <f t="shared" ref="D14:D20" si="0">C14*12</f>
        <v>16800</v>
      </c>
      <c r="E14" s="29">
        <v>13600</v>
      </c>
      <c r="F14" s="4" t="s">
        <v>58</v>
      </c>
    </row>
    <row r="15" spans="1:6" ht="41.4" customHeight="1" thickBot="1" x14ac:dyDescent="0.3">
      <c r="A15" s="16">
        <v>3</v>
      </c>
      <c r="B15" s="71" t="s">
        <v>50</v>
      </c>
      <c r="C15" s="8">
        <v>1500</v>
      </c>
      <c r="D15" s="6">
        <f t="shared" si="0"/>
        <v>18000</v>
      </c>
      <c r="E15" s="29">
        <v>11494</v>
      </c>
      <c r="F15" s="4" t="s">
        <v>65</v>
      </c>
    </row>
    <row r="16" spans="1:6" ht="48" customHeight="1" thickBot="1" x14ac:dyDescent="0.3">
      <c r="A16" s="16">
        <v>4</v>
      </c>
      <c r="B16" s="85" t="s">
        <v>0</v>
      </c>
      <c r="C16" s="8">
        <v>1000</v>
      </c>
      <c r="D16" s="6">
        <f t="shared" si="0"/>
        <v>12000</v>
      </c>
      <c r="E16" s="29">
        <f>30960+17900</f>
        <v>48860</v>
      </c>
      <c r="F16" s="4" t="s">
        <v>59</v>
      </c>
    </row>
    <row r="17" spans="1:6" ht="45.75" customHeight="1" thickBot="1" x14ac:dyDescent="0.3">
      <c r="A17" s="16">
        <v>5</v>
      </c>
      <c r="B17" s="86" t="s">
        <v>66</v>
      </c>
      <c r="C17" s="8">
        <v>715</v>
      </c>
      <c r="D17" s="6">
        <f t="shared" si="0"/>
        <v>8580</v>
      </c>
      <c r="E17" s="87">
        <v>6500</v>
      </c>
      <c r="F17" s="4" t="s">
        <v>67</v>
      </c>
    </row>
    <row r="18" spans="1:6" ht="45.6" customHeight="1" thickBot="1" x14ac:dyDescent="0.3">
      <c r="A18" s="16">
        <v>6</v>
      </c>
      <c r="B18" s="85" t="s">
        <v>69</v>
      </c>
      <c r="C18" s="8">
        <v>3000</v>
      </c>
      <c r="D18" s="6">
        <f t="shared" si="0"/>
        <v>36000</v>
      </c>
      <c r="E18" s="29">
        <v>60067.46</v>
      </c>
      <c r="F18" s="4" t="s">
        <v>68</v>
      </c>
    </row>
    <row r="19" spans="1:6" ht="23.4" thickBot="1" x14ac:dyDescent="0.3">
      <c r="A19" s="16">
        <v>7</v>
      </c>
      <c r="B19" s="85" t="s">
        <v>80</v>
      </c>
      <c r="C19" s="8">
        <v>500</v>
      </c>
      <c r="D19" s="6">
        <f t="shared" si="0"/>
        <v>6000</v>
      </c>
      <c r="E19" s="29">
        <v>58200</v>
      </c>
      <c r="F19" s="4"/>
    </row>
    <row r="20" spans="1:6" ht="23.4" thickBot="1" x14ac:dyDescent="0.3">
      <c r="A20" s="16">
        <v>8</v>
      </c>
      <c r="B20" s="85" t="s">
        <v>47</v>
      </c>
      <c r="C20" s="8">
        <v>70000</v>
      </c>
      <c r="D20" s="6">
        <f t="shared" si="0"/>
        <v>840000</v>
      </c>
      <c r="E20" s="29">
        <v>518900</v>
      </c>
      <c r="F20" s="4" t="s">
        <v>55</v>
      </c>
    </row>
    <row r="21" spans="1:6" ht="23.4" thickBot="1" x14ac:dyDescent="0.3">
      <c r="A21" s="16">
        <v>9</v>
      </c>
      <c r="B21" s="85" t="s">
        <v>70</v>
      </c>
      <c r="C21" s="8"/>
      <c r="D21" s="6"/>
      <c r="E21" s="29">
        <v>364425.53</v>
      </c>
      <c r="F21" s="4" t="s">
        <v>81</v>
      </c>
    </row>
    <row r="22" spans="1:6" s="5" customFormat="1" ht="31.8" thickBot="1" x14ac:dyDescent="0.3">
      <c r="A22" s="102">
        <v>10</v>
      </c>
      <c r="B22" s="99" t="s">
        <v>7</v>
      </c>
      <c r="C22" s="100">
        <f>SUM(C13:C20)</f>
        <v>83615</v>
      </c>
      <c r="D22" s="100">
        <f>SUM(D13:D20)</f>
        <v>1003380</v>
      </c>
      <c r="E22" s="100">
        <f>SUM(E13:E21)</f>
        <v>1147306.99</v>
      </c>
      <c r="F22" s="101"/>
    </row>
    <row r="23" spans="1:6" ht="40.950000000000003" customHeight="1" thickBot="1" x14ac:dyDescent="0.3">
      <c r="A23" s="16">
        <v>11</v>
      </c>
      <c r="B23" s="88" t="s">
        <v>78</v>
      </c>
      <c r="C23" s="19"/>
      <c r="D23" s="19"/>
      <c r="E23" s="19">
        <f>E10-E22</f>
        <v>98957.199999999953</v>
      </c>
      <c r="F23" s="18"/>
    </row>
    <row r="24" spans="1:6" s="3" customFormat="1" ht="24" customHeight="1" thickBot="1" x14ac:dyDescent="0.3">
      <c r="A24" s="22"/>
      <c r="B24" s="109"/>
      <c r="C24" s="110"/>
      <c r="D24" s="33"/>
      <c r="E24" s="73"/>
      <c r="F24" s="17"/>
    </row>
    <row r="26" spans="1:6" ht="24.6" customHeight="1" x14ac:dyDescent="0.25">
      <c r="A26" s="76" t="s">
        <v>53</v>
      </c>
      <c r="B26" s="117" t="s">
        <v>54</v>
      </c>
      <c r="C26" s="117"/>
      <c r="D26" s="117"/>
      <c r="E26" s="117"/>
    </row>
    <row r="27" spans="1:6" x14ac:dyDescent="0.25">
      <c r="B27" s="89"/>
      <c r="C27" s="90"/>
      <c r="D27" s="90"/>
      <c r="E27" s="90"/>
    </row>
    <row r="28" spans="1:6" x14ac:dyDescent="0.25">
      <c r="B28" s="89"/>
      <c r="C28" s="90"/>
      <c r="D28" s="90"/>
      <c r="E28" s="90"/>
    </row>
    <row r="29" spans="1:6" x14ac:dyDescent="0.25">
      <c r="B29" s="89" t="s">
        <v>71</v>
      </c>
      <c r="C29" s="90"/>
      <c r="D29" s="90" t="s">
        <v>72</v>
      </c>
      <c r="E29" s="90"/>
    </row>
    <row r="30" spans="1:6" x14ac:dyDescent="0.25">
      <c r="B30" s="89"/>
      <c r="C30" s="90"/>
      <c r="D30" s="90"/>
      <c r="E30" s="90"/>
      <c r="F30" s="96"/>
    </row>
    <row r="31" spans="1:6" x14ac:dyDescent="0.25">
      <c r="B31" s="89"/>
      <c r="C31" s="90"/>
      <c r="D31" s="90"/>
      <c r="E31" s="90"/>
    </row>
  </sheetData>
  <autoFilter ref="A6:F6"/>
  <mergeCells count="6">
    <mergeCell ref="B24:C24"/>
    <mergeCell ref="B26:E26"/>
    <mergeCell ref="B3:F4"/>
    <mergeCell ref="A10:B10"/>
    <mergeCell ref="A11:F11"/>
    <mergeCell ref="A5:F5"/>
  </mergeCells>
  <pageMargins left="0.19685039370078741" right="0.19685039370078741" top="0.19685039370078741" bottom="0.19685039370078741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Смета коммерч.-2017 г.</vt:lpstr>
      <vt:lpstr>Смета коммерч.-2017 г. испол-е</vt:lpstr>
      <vt:lpstr>'Смета коммерч.-2017 г.'!Заголовки_для_печати</vt:lpstr>
      <vt:lpstr>'Смета коммерч.-2017 г. испол-е'!Заголовки_для_печати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Светлое ТСЖ</dc:creator>
  <cp:lastModifiedBy>Светлое ТСЖ</cp:lastModifiedBy>
  <cp:lastPrinted>2018-04-11T13:04:57Z</cp:lastPrinted>
  <dcterms:created xsi:type="dcterms:W3CDTF">2016-10-13T05:13:32Z</dcterms:created>
  <dcterms:modified xsi:type="dcterms:W3CDTF">2018-04-19T03:41:14Z</dcterms:modified>
</cp:coreProperties>
</file>