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29" i="1" l="1"/>
  <c r="F29" i="1" s="1"/>
  <c r="D29" i="1"/>
  <c r="C29" i="1"/>
  <c r="E28" i="1"/>
  <c r="F28" i="1" s="1"/>
  <c r="D28" i="1"/>
  <c r="C28" i="1"/>
  <c r="B28" i="1"/>
  <c r="F27" i="1"/>
  <c r="E27" i="1"/>
  <c r="D27" i="1"/>
  <c r="C27" i="1"/>
  <c r="F26" i="1"/>
  <c r="E26" i="1"/>
  <c r="D26" i="1"/>
  <c r="C26" i="1"/>
  <c r="F25" i="1"/>
  <c r="E25" i="1"/>
  <c r="D25" i="1"/>
  <c r="C25" i="1"/>
  <c r="B25" i="1"/>
  <c r="E24" i="1"/>
  <c r="F24" i="1" s="1"/>
  <c r="D24" i="1"/>
  <c r="C24" i="1"/>
  <c r="B24" i="1"/>
  <c r="E23" i="1"/>
  <c r="F23" i="1" s="1"/>
  <c r="D23" i="1"/>
  <c r="C23" i="1"/>
  <c r="B23" i="1"/>
  <c r="F22" i="1"/>
  <c r="E22" i="1"/>
  <c r="D22" i="1"/>
  <c r="C22" i="1"/>
  <c r="B22" i="1"/>
  <c r="E21" i="1"/>
  <c r="F21" i="1" s="1"/>
  <c r="D21" i="1"/>
  <c r="C21" i="1"/>
  <c r="B21" i="1"/>
  <c r="F20" i="1"/>
  <c r="E20" i="1"/>
  <c r="D20" i="1"/>
  <c r="C20" i="1"/>
  <c r="B20" i="1"/>
  <c r="E19" i="1"/>
  <c r="F19" i="1" s="1"/>
  <c r="D19" i="1"/>
  <c r="C19" i="1"/>
  <c r="B19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F10" i="1"/>
  <c r="E9" i="1"/>
  <c r="D9" i="1"/>
  <c r="C9" i="1"/>
  <c r="B9" i="1"/>
  <c r="E8" i="1"/>
  <c r="D8" i="1"/>
  <c r="C8" i="1"/>
  <c r="B8" i="1"/>
  <c r="E7" i="1"/>
  <c r="D7" i="1"/>
  <c r="C7" i="1"/>
  <c r="B7" i="1"/>
  <c r="E6" i="1"/>
  <c r="D6" i="1"/>
  <c r="C6" i="1"/>
  <c r="B6" i="1"/>
  <c r="C11" i="1" l="1"/>
  <c r="C16" i="1"/>
  <c r="F12" i="1"/>
  <c r="F13" i="1"/>
  <c r="F14" i="1"/>
  <c r="F15" i="1"/>
  <c r="B30" i="1"/>
  <c r="B11" i="1"/>
  <c r="B16" i="1" s="1"/>
  <c r="B31" i="1" s="1"/>
  <c r="D11" i="1"/>
  <c r="D16" i="1" s="1"/>
  <c r="D30" i="1"/>
  <c r="E11" i="1"/>
  <c r="E16" i="1" s="1"/>
  <c r="F6" i="1"/>
  <c r="F7" i="1"/>
  <c r="F8" i="1"/>
  <c r="F9" i="1"/>
  <c r="C30" i="1"/>
  <c r="C31" i="1" s="1"/>
  <c r="F30" i="1"/>
  <c r="F34" i="1" s="1"/>
  <c r="E30" i="1"/>
  <c r="D31" i="1" l="1"/>
  <c r="F11" i="1"/>
  <c r="F16" i="1"/>
  <c r="F31" i="1" s="1"/>
  <c r="E31" i="1"/>
</calcChain>
</file>

<file path=xl/sharedStrings.xml><?xml version="1.0" encoding="utf-8"?>
<sst xmlns="http://schemas.openxmlformats.org/spreadsheetml/2006/main" count="44" uniqueCount="40">
  <si>
    <t>приложение 6</t>
  </si>
  <si>
    <t>СТАТЬЯ ДОХОДОВ</t>
  </si>
  <si>
    <t>НАЧИСЛЕНИЯ коммерческих ДОХОДОВ</t>
  </si>
  <si>
    <t>1 кв.</t>
  </si>
  <si>
    <t>2 кв.</t>
  </si>
  <si>
    <t>3 кв.</t>
  </si>
  <si>
    <t xml:space="preserve"> 4 кв.</t>
  </si>
  <si>
    <t>Итого за  2017</t>
  </si>
  <si>
    <t>Размещение рекламы на фасаде</t>
  </si>
  <si>
    <t>Размещение сплит системы на фасаде</t>
  </si>
  <si>
    <t>Размещение оборудования (модемы и т.д.)</t>
  </si>
  <si>
    <t>Услуги электрика, сантехника</t>
  </si>
  <si>
    <t>Прочие доходы(суд.издержки)</t>
  </si>
  <si>
    <t>Сдача в аренду под офисы принадлежащих ТСЖ помещений, в т.ч.:</t>
  </si>
  <si>
    <t>аренда МОП</t>
  </si>
  <si>
    <t>лифтерная</t>
  </si>
  <si>
    <t>площадью 52 кв м Парикмахер, ателье</t>
  </si>
  <si>
    <t>площадью 46 кв м Салон платьев</t>
  </si>
  <si>
    <t>ИТОГО  ДОХОДЫ ЗА 4 КВ.2017</t>
  </si>
  <si>
    <t>СТАТЬЯ РАСХОДОВ</t>
  </si>
  <si>
    <t>НАЧИСЛЕНИЯ коммерческих РАСХОДОВ</t>
  </si>
  <si>
    <t>4 кв.</t>
  </si>
  <si>
    <t>Аудиторская проверка</t>
  </si>
  <si>
    <t>Подписка на эл.журнал  " Управление  МКД" и систему  МКД</t>
  </si>
  <si>
    <t>Дератизация и дезинфекция МОП</t>
  </si>
  <si>
    <t>За заполнение сайтов (годовые итоги на Реформу ЖКХ, исходные данные на ГИС ЖКХ)</t>
  </si>
  <si>
    <t>Информационно-консультационные услуги</t>
  </si>
  <si>
    <t>Обновление СбиС и обслуживание 1С</t>
  </si>
  <si>
    <t>Ремонт МОП</t>
  </si>
  <si>
    <t xml:space="preserve">Устранение аварии </t>
  </si>
  <si>
    <t>Обучение персонала</t>
  </si>
  <si>
    <t xml:space="preserve">Налог УСНО </t>
  </si>
  <si>
    <t>транспортные расходы</t>
  </si>
  <si>
    <t>ИТОГО РАСХОДЫ ЗА 4 КВ.2017</t>
  </si>
  <si>
    <t>Разница "+"(доход)/  "-" (убыток) за  2017 год</t>
  </si>
  <si>
    <t>Председатель правления</t>
  </si>
  <si>
    <t>Шварцкопф В.М.</t>
  </si>
  <si>
    <t>Исполнитель  Коржина В.Ф.</t>
  </si>
  <si>
    <t xml:space="preserve">         Отчет о финансово-хозяйственной деятельности ТСЖ "Светлое"</t>
  </si>
  <si>
    <t xml:space="preserve">                            по коммерческой деятельности за 2017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</si>
</sst>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" fontId="0" fillId="2" borderId="6" xfId="0" applyNumberForma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wrapText="1"/>
    </xf>
    <xf numFmtId="0" fontId="0" fillId="0" borderId="6" xfId="0" applyBorder="1" applyAlignment="1">
      <alignment wrapText="1"/>
    </xf>
    <xf numFmtId="4" fontId="0" fillId="0" borderId="6" xfId="0" applyNumberFormat="1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3" fontId="0" fillId="0" borderId="6" xfId="0" applyNumberFormat="1" applyBorder="1"/>
    <xf numFmtId="0" fontId="0" fillId="0" borderId="6" xfId="0" applyBorder="1"/>
    <xf numFmtId="0" fontId="1" fillId="0" borderId="6" xfId="0" applyFont="1" applyBorder="1" applyAlignment="1">
      <alignment wrapText="1"/>
    </xf>
    <xf numFmtId="4" fontId="1" fillId="0" borderId="6" xfId="0" applyNumberFormat="1" applyFont="1" applyBorder="1" applyAlignment="1">
      <alignment horizontal="center"/>
    </xf>
    <xf numFmtId="3" fontId="1" fillId="0" borderId="6" xfId="0" applyNumberFormat="1" applyFont="1" applyBorder="1"/>
    <xf numFmtId="0" fontId="3" fillId="0" borderId="6" xfId="0" applyFont="1" applyBorder="1" applyAlignment="1">
      <alignment wrapText="1"/>
    </xf>
    <xf numFmtId="4" fontId="3" fillId="0" borderId="6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3" fontId="3" fillId="0" borderId="6" xfId="0" applyNumberFormat="1" applyFont="1" applyBorder="1"/>
    <xf numFmtId="0" fontId="3" fillId="0" borderId="6" xfId="0" applyFont="1" applyBorder="1"/>
    <xf numFmtId="0" fontId="4" fillId="3" borderId="6" xfId="0" applyFont="1" applyFill="1" applyBorder="1"/>
    <xf numFmtId="4" fontId="1" fillId="3" borderId="6" xfId="0" applyNumberFormat="1" applyFont="1" applyFill="1" applyBorder="1" applyAlignment="1">
      <alignment horizontal="center"/>
    </xf>
    <xf numFmtId="4" fontId="5" fillId="2" borderId="6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wrapText="1"/>
    </xf>
    <xf numFmtId="4" fontId="6" fillId="3" borderId="6" xfId="0" applyNumberFormat="1" applyFont="1" applyFill="1" applyBorder="1" applyAlignment="1">
      <alignment horizontal="center" vertical="center"/>
    </xf>
    <xf numFmtId="4" fontId="6" fillId="3" borderId="6" xfId="0" applyNumberFormat="1" applyFont="1" applyFill="1" applyBorder="1" applyAlignment="1">
      <alignment horizontal="center" vertical="center" wrapText="1"/>
    </xf>
    <xf numFmtId="3" fontId="0" fillId="3" borderId="6" xfId="0" applyNumberFormat="1" applyFont="1" applyFill="1" applyBorder="1" applyAlignment="1">
      <alignment vertical="center" wrapText="1"/>
    </xf>
    <xf numFmtId="0" fontId="0" fillId="4" borderId="6" xfId="0" applyFont="1" applyFill="1" applyBorder="1" applyAlignment="1">
      <alignment wrapText="1"/>
    </xf>
    <xf numFmtId="0" fontId="0" fillId="0" borderId="6" xfId="0" applyFont="1" applyBorder="1" applyAlignment="1">
      <alignment wrapText="1"/>
    </xf>
    <xf numFmtId="0" fontId="4" fillId="3" borderId="7" xfId="0" applyFont="1" applyFill="1" applyBorder="1" applyAlignment="1">
      <alignment wrapText="1"/>
    </xf>
    <xf numFmtId="4" fontId="1" fillId="3" borderId="1" xfId="0" applyNumberFormat="1" applyFont="1" applyFill="1" applyBorder="1" applyAlignment="1">
      <alignment horizontal="center"/>
    </xf>
    <xf numFmtId="3" fontId="1" fillId="0" borderId="1" xfId="0" applyNumberFormat="1" applyFont="1" applyBorder="1"/>
    <xf numFmtId="2" fontId="0" fillId="0" borderId="0" xfId="0" applyNumberFormat="1"/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horizontal="left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/>
    </xf>
    <xf numFmtId="4" fontId="7" fillId="0" borderId="13" xfId="0" applyNumberFormat="1" applyFont="1" applyBorder="1" applyAlignment="1">
      <alignment horizontal="center"/>
    </xf>
    <xf numFmtId="4" fontId="7" fillId="0" borderId="17" xfId="0" applyNumberFormat="1" applyFont="1" applyBorder="1" applyAlignment="1">
      <alignment horizontal="center"/>
    </xf>
    <xf numFmtId="4" fontId="7" fillId="0" borderId="10" xfId="0" applyNumberFormat="1" applyFont="1" applyBorder="1" applyAlignment="1">
      <alignment horizontal="center"/>
    </xf>
    <xf numFmtId="4" fontId="7" fillId="0" borderId="14" xfId="0" applyNumberFormat="1" applyFont="1" applyBorder="1" applyAlignment="1">
      <alignment horizontal="center"/>
    </xf>
    <xf numFmtId="4" fontId="7" fillId="0" borderId="18" xfId="0" applyNumberFormat="1" applyFont="1" applyBorder="1" applyAlignment="1">
      <alignment horizontal="center"/>
    </xf>
    <xf numFmtId="4" fontId="7" fillId="0" borderId="11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0" fillId="0" borderId="0" xfId="0" applyAlignment="1">
      <alignment horizontal="right"/>
    </xf>
    <xf numFmtId="0" fontId="8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wrapText="1"/>
    </xf>
    <xf numFmtId="4" fontId="1" fillId="2" borderId="2" xfId="0" applyNumberFormat="1" applyFont="1" applyFill="1" applyBorder="1" applyAlignment="1">
      <alignment horizontal="center" wrapText="1"/>
    </xf>
    <xf numFmtId="4" fontId="1" fillId="2" borderId="3" xfId="0" applyNumberFormat="1" applyFont="1" applyFill="1" applyBorder="1" applyAlignment="1">
      <alignment horizontal="center" wrapText="1"/>
    </xf>
    <xf numFmtId="4" fontId="1" fillId="2" borderId="4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center"/>
    </xf>
    <xf numFmtId="4" fontId="5" fillId="2" borderId="3" xfId="0" applyNumberFormat="1" applyFont="1" applyFill="1" applyBorder="1" applyAlignment="1">
      <alignment horizontal="center"/>
    </xf>
    <xf numFmtId="4" fontId="5" fillId="2" borderId="4" xfId="0" applyNumberFormat="1" applyFont="1" applyFill="1" applyBorder="1" applyAlignment="1">
      <alignment horizontal="center"/>
    </xf>
    <xf numFmtId="0" fontId="8" fillId="0" borderId="20" xfId="0" applyFont="1" applyBorder="1" applyAlignment="1">
      <alignment horizontal="left" wrapText="1"/>
    </xf>
    <xf numFmtId="0" fontId="10" fillId="0" borderId="20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57;&#1063;%20%20%202018%20%20%20%20&#1040;&#1055;&#1056;&#1045;&#1051;&#1068;\&#1076;&#1083;&#1103;%20&#1089;&#1072;&#1081;&#1090;&#1072;%20&#1082;%20&#1054;&#1057;&#1063;\&#1054;&#1058;&#1063;&#1045;&#1058;%20%20&#1041;&#1059;&#1061;.%20%20&#1079;&#1072;%20%202017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вижение ден. средств за 2017"/>
      <sheetName val="Отчет по осн  деят-сти  2017"/>
      <sheetName val="Отчет по коммерческой деят2017"/>
      <sheetName val="Отчет по коммерческой деят4кв"/>
      <sheetName val="Отчет по коммерческой деят-3кв"/>
      <sheetName val="Отчет по коммерческой деят- 2кв"/>
      <sheetName val="Отчет по коммерческой деят1кв"/>
      <sheetName val="Отчет по основной деят-сти 4кв"/>
      <sheetName val="Отчет по основной деят-сти 3 кв"/>
      <sheetName val="Отчет по основной деят-сти 2 кв"/>
      <sheetName val="Отчет по основной деят-сти 1кв"/>
      <sheetName val="Движение ден. средств за 4к "/>
      <sheetName val="Движение ден. средств за 3к "/>
      <sheetName val="Движение ден. средств за 2кв"/>
      <sheetName val="Движение ден. средств за 1 кв "/>
    </sheetNames>
    <sheetDataSet>
      <sheetData sheetId="0"/>
      <sheetData sheetId="1"/>
      <sheetData sheetId="2"/>
      <sheetData sheetId="3">
        <row r="4">
          <cell r="E4">
            <v>67582.5</v>
          </cell>
        </row>
        <row r="5">
          <cell r="E5">
            <v>0</v>
          </cell>
        </row>
        <row r="6">
          <cell r="E6">
            <v>55650</v>
          </cell>
        </row>
        <row r="7">
          <cell r="E7">
            <v>13320</v>
          </cell>
        </row>
        <row r="9">
          <cell r="E9">
            <v>64974.19</v>
          </cell>
        </row>
        <row r="10">
          <cell r="E10">
            <v>15000</v>
          </cell>
        </row>
        <row r="11">
          <cell r="E11">
            <v>80310</v>
          </cell>
        </row>
        <row r="12">
          <cell r="E12">
            <v>69180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1300</v>
          </cell>
        </row>
        <row r="21">
          <cell r="E21">
            <v>0</v>
          </cell>
        </row>
        <row r="22">
          <cell r="E22">
            <v>198000</v>
          </cell>
        </row>
        <row r="23">
          <cell r="E23">
            <v>0</v>
          </cell>
        </row>
        <row r="24">
          <cell r="E24">
            <v>8000</v>
          </cell>
        </row>
        <row r="25">
          <cell r="E25">
            <v>18035</v>
          </cell>
        </row>
        <row r="26">
          <cell r="E26">
            <v>0</v>
          </cell>
        </row>
      </sheetData>
      <sheetData sheetId="4">
        <row r="4">
          <cell r="E4">
            <v>51862.5</v>
          </cell>
        </row>
        <row r="5">
          <cell r="E5">
            <v>4500</v>
          </cell>
        </row>
        <row r="6">
          <cell r="E6">
            <v>19650</v>
          </cell>
        </row>
        <row r="7">
          <cell r="E7">
            <v>4190</v>
          </cell>
        </row>
        <row r="9">
          <cell r="E9">
            <v>41250</v>
          </cell>
        </row>
        <row r="10">
          <cell r="E10">
            <v>15000</v>
          </cell>
        </row>
        <row r="11">
          <cell r="E11">
            <v>80310</v>
          </cell>
        </row>
        <row r="12">
          <cell r="E12">
            <v>69180</v>
          </cell>
        </row>
        <row r="16">
          <cell r="E16">
            <v>0</v>
          </cell>
          <cell r="F16">
            <v>11494</v>
          </cell>
        </row>
        <row r="17">
          <cell r="E17">
            <v>29100</v>
          </cell>
          <cell r="F17">
            <v>58200</v>
          </cell>
        </row>
        <row r="18">
          <cell r="E18">
            <v>28218.059999999998</v>
          </cell>
          <cell r="F18">
            <v>60067.46</v>
          </cell>
        </row>
        <row r="19">
          <cell r="E19">
            <v>0</v>
          </cell>
          <cell r="F19">
            <v>0</v>
          </cell>
        </row>
        <row r="20">
          <cell r="E20">
            <v>4550</v>
          </cell>
          <cell r="F20">
            <v>29660</v>
          </cell>
        </row>
        <row r="21">
          <cell r="E21">
            <v>0</v>
          </cell>
          <cell r="F21">
            <v>13600</v>
          </cell>
        </row>
        <row r="22">
          <cell r="E22">
            <v>120500</v>
          </cell>
          <cell r="F22">
            <v>320900</v>
          </cell>
        </row>
        <row r="23">
          <cell r="E23">
            <v>46500</v>
          </cell>
          <cell r="F23">
            <v>364425.53</v>
          </cell>
        </row>
        <row r="24">
          <cell r="E24">
            <v>0</v>
          </cell>
          <cell r="F24">
            <v>9900</v>
          </cell>
        </row>
        <row r="25">
          <cell r="E25">
            <v>19758</v>
          </cell>
          <cell r="F25">
            <v>47225</v>
          </cell>
        </row>
        <row r="26">
          <cell r="E26">
            <v>500</v>
          </cell>
          <cell r="F26">
            <v>6500</v>
          </cell>
        </row>
      </sheetData>
      <sheetData sheetId="5">
        <row r="4">
          <cell r="E4">
            <v>52862.5</v>
          </cell>
        </row>
        <row r="5">
          <cell r="E5">
            <v>4500</v>
          </cell>
        </row>
        <row r="6">
          <cell r="E6">
            <v>19650</v>
          </cell>
        </row>
        <row r="7">
          <cell r="E7">
            <v>1600</v>
          </cell>
        </row>
        <row r="9">
          <cell r="E9">
            <v>66000</v>
          </cell>
        </row>
        <row r="10">
          <cell r="E10">
            <v>15000</v>
          </cell>
        </row>
        <row r="11">
          <cell r="E11">
            <v>80310</v>
          </cell>
        </row>
        <row r="12">
          <cell r="E12">
            <v>69180</v>
          </cell>
        </row>
        <row r="16">
          <cell r="E16">
            <v>11494</v>
          </cell>
        </row>
        <row r="17">
          <cell r="E17">
            <v>0</v>
          </cell>
        </row>
        <row r="18">
          <cell r="E18">
            <v>23887.050000000003</v>
          </cell>
        </row>
        <row r="19">
          <cell r="E19">
            <v>0</v>
          </cell>
        </row>
        <row r="20">
          <cell r="E20">
            <v>9100</v>
          </cell>
        </row>
        <row r="21">
          <cell r="E21">
            <v>8200</v>
          </cell>
        </row>
        <row r="22">
          <cell r="E22">
            <v>131540</v>
          </cell>
        </row>
        <row r="23">
          <cell r="E23">
            <v>317925.53000000003</v>
          </cell>
        </row>
        <row r="24">
          <cell r="E24">
            <v>0</v>
          </cell>
        </row>
        <row r="25">
          <cell r="E25">
            <v>14358</v>
          </cell>
        </row>
        <row r="26">
          <cell r="E26">
            <v>6000</v>
          </cell>
        </row>
      </sheetData>
      <sheetData sheetId="6">
        <row r="4">
          <cell r="E4">
            <v>68862.5</v>
          </cell>
        </row>
        <row r="5">
          <cell r="E5">
            <v>4500</v>
          </cell>
        </row>
        <row r="6">
          <cell r="E6">
            <v>4650</v>
          </cell>
        </row>
        <row r="7">
          <cell r="E7">
            <v>2700</v>
          </cell>
        </row>
        <row r="9">
          <cell r="E9">
            <v>0</v>
          </cell>
        </row>
        <row r="10">
          <cell r="E10">
            <v>15000</v>
          </cell>
        </row>
        <row r="11">
          <cell r="E11">
            <v>80310</v>
          </cell>
        </row>
        <row r="12">
          <cell r="E12">
            <v>69180</v>
          </cell>
        </row>
        <row r="16">
          <cell r="E16">
            <v>0</v>
          </cell>
        </row>
        <row r="17">
          <cell r="F17">
            <v>29100</v>
          </cell>
        </row>
        <row r="18">
          <cell r="F18">
            <v>7962.35</v>
          </cell>
        </row>
        <row r="19">
          <cell r="F19">
            <v>0</v>
          </cell>
        </row>
        <row r="20">
          <cell r="F20">
            <v>16010</v>
          </cell>
        </row>
        <row r="21">
          <cell r="F21">
            <v>5400</v>
          </cell>
        </row>
        <row r="22">
          <cell r="F22">
            <v>68860</v>
          </cell>
        </row>
        <row r="24">
          <cell r="F24">
            <v>13109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I7" sqref="I7"/>
    </sheetView>
  </sheetViews>
  <sheetFormatPr defaultRowHeight="14.4" x14ac:dyDescent="0.3"/>
  <cols>
    <col min="1" max="1" width="17.5546875" customWidth="1"/>
    <col min="2" max="2" width="14" customWidth="1"/>
    <col min="3" max="3" width="13.88671875" customWidth="1"/>
    <col min="4" max="5" width="13.109375" customWidth="1"/>
    <col min="6" max="6" width="13" customWidth="1"/>
  </cols>
  <sheetData>
    <row r="1" spans="1:10" x14ac:dyDescent="0.3">
      <c r="E1" s="45" t="s">
        <v>0</v>
      </c>
      <c r="F1" s="45"/>
    </row>
    <row r="2" spans="1:10" ht="17.399999999999999" x14ac:dyDescent="0.3">
      <c r="A2" s="46" t="s">
        <v>38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18" x14ac:dyDescent="0.35">
      <c r="A3" s="58" t="s">
        <v>39</v>
      </c>
      <c r="B3" s="59"/>
      <c r="C3" s="59"/>
      <c r="D3" s="59"/>
      <c r="E3" s="59"/>
      <c r="F3" s="59"/>
      <c r="G3" s="31"/>
      <c r="H3" s="31"/>
      <c r="I3" s="31"/>
      <c r="J3" s="31"/>
    </row>
    <row r="4" spans="1:10" x14ac:dyDescent="0.3">
      <c r="A4" s="48" t="s">
        <v>1</v>
      </c>
      <c r="B4" s="50" t="s">
        <v>2</v>
      </c>
      <c r="C4" s="51"/>
      <c r="D4" s="51"/>
      <c r="E4" s="51"/>
      <c r="F4" s="52"/>
    </row>
    <row r="5" spans="1:10" ht="28.8" x14ac:dyDescent="0.3">
      <c r="A5" s="49"/>
      <c r="B5" s="1" t="s">
        <v>3</v>
      </c>
      <c r="C5" s="1" t="s">
        <v>4</v>
      </c>
      <c r="D5" s="1" t="s">
        <v>5</v>
      </c>
      <c r="E5" s="2" t="s">
        <v>6</v>
      </c>
      <c r="F5" s="3" t="s">
        <v>7</v>
      </c>
    </row>
    <row r="6" spans="1:10" ht="43.2" x14ac:dyDescent="0.3">
      <c r="A6" s="4" t="s">
        <v>8</v>
      </c>
      <c r="B6" s="5">
        <f>'[1]Отчет по коммерческой деят1кв'!E4</f>
        <v>68862.5</v>
      </c>
      <c r="C6" s="5">
        <f>'[1]Отчет по коммерческой деят- 2кв'!E4</f>
        <v>52862.5</v>
      </c>
      <c r="D6" s="5">
        <f>'[1]Отчет по коммерческой деят-3кв'!E4</f>
        <v>51862.5</v>
      </c>
      <c r="E6" s="6">
        <f>'[1]Отчет по коммерческой деят4кв'!E4</f>
        <v>67582.5</v>
      </c>
      <c r="F6" s="7">
        <f>B6+C6+D6+E6</f>
        <v>241170</v>
      </c>
    </row>
    <row r="7" spans="1:10" ht="43.2" x14ac:dyDescent="0.3">
      <c r="A7" s="4" t="s">
        <v>9</v>
      </c>
      <c r="B7" s="5">
        <f>'[1]Отчет по коммерческой деят1кв'!E5</f>
        <v>4500</v>
      </c>
      <c r="C7" s="5">
        <f>'[1]Отчет по коммерческой деят- 2кв'!E5</f>
        <v>4500</v>
      </c>
      <c r="D7" s="5">
        <f>'[1]Отчет по коммерческой деят-3кв'!E5</f>
        <v>4500</v>
      </c>
      <c r="E7" s="6">
        <f>'[1]Отчет по коммерческой деят4кв'!E5</f>
        <v>0</v>
      </c>
      <c r="F7" s="7">
        <f t="shared" ref="F7:F9" si="0">B7+C7+D7+E7</f>
        <v>13500</v>
      </c>
      <c r="J7" s="32"/>
    </row>
    <row r="8" spans="1:10" ht="43.2" x14ac:dyDescent="0.3">
      <c r="A8" s="4" t="s">
        <v>10</v>
      </c>
      <c r="B8" s="5">
        <f>'[1]Отчет по коммерческой деят1кв'!E6</f>
        <v>4650</v>
      </c>
      <c r="C8" s="5">
        <f>'[1]Отчет по коммерческой деят- 2кв'!E6</f>
        <v>19650</v>
      </c>
      <c r="D8" s="5">
        <f>'[1]Отчет по коммерческой деят-3кв'!E6</f>
        <v>19650</v>
      </c>
      <c r="E8" s="6">
        <f>'[1]Отчет по коммерческой деят4кв'!E6</f>
        <v>55650</v>
      </c>
      <c r="F8" s="7">
        <f t="shared" si="0"/>
        <v>99600</v>
      </c>
    </row>
    <row r="9" spans="1:10" x14ac:dyDescent="0.3">
      <c r="A9" s="8" t="s">
        <v>11</v>
      </c>
      <c r="B9" s="5">
        <f>'[1]Отчет по коммерческой деят1кв'!E7</f>
        <v>2700</v>
      </c>
      <c r="C9" s="5">
        <f>'[1]Отчет по коммерческой деят- 2кв'!E7</f>
        <v>1600</v>
      </c>
      <c r="D9" s="5">
        <f>'[1]Отчет по коммерческой деят-3кв'!E7</f>
        <v>4190</v>
      </c>
      <c r="E9" s="6">
        <f>'[1]Отчет по коммерческой деят4кв'!E7</f>
        <v>13320</v>
      </c>
      <c r="F9" s="7">
        <f t="shared" si="0"/>
        <v>21810</v>
      </c>
    </row>
    <row r="10" spans="1:10" x14ac:dyDescent="0.3">
      <c r="A10" s="8" t="s">
        <v>12</v>
      </c>
      <c r="B10" s="5">
        <v>40000</v>
      </c>
      <c r="C10" s="5"/>
      <c r="D10" s="5"/>
      <c r="E10" s="6"/>
      <c r="F10" s="7">
        <f>B10+C10+D10+E10</f>
        <v>40000</v>
      </c>
    </row>
    <row r="11" spans="1:10" ht="72" x14ac:dyDescent="0.3">
      <c r="A11" s="9" t="s">
        <v>13</v>
      </c>
      <c r="B11" s="10">
        <f>B13+B14+B15+B12</f>
        <v>164490</v>
      </c>
      <c r="C11" s="10">
        <f t="shared" ref="C11:E11" si="1">C13+C14+C15+C12</f>
        <v>230490</v>
      </c>
      <c r="D11" s="10">
        <f t="shared" si="1"/>
        <v>205740</v>
      </c>
      <c r="E11" s="10">
        <f t="shared" si="1"/>
        <v>229464.19</v>
      </c>
      <c r="F11" s="11">
        <f>F12+F13+F14+F15</f>
        <v>830184.19</v>
      </c>
    </row>
    <row r="12" spans="1:10" x14ac:dyDescent="0.3">
      <c r="A12" s="12" t="s">
        <v>14</v>
      </c>
      <c r="B12" s="13">
        <f>'[1]Отчет по коммерческой деят1кв'!E9</f>
        <v>0</v>
      </c>
      <c r="C12" s="13">
        <f>'[1]Отчет по коммерческой деят- 2кв'!E9</f>
        <v>66000</v>
      </c>
      <c r="D12" s="13">
        <f>'[1]Отчет по коммерческой деят-3кв'!E9</f>
        <v>41250</v>
      </c>
      <c r="E12" s="14">
        <f>'[1]Отчет по коммерческой деят4кв'!E9</f>
        <v>64974.19</v>
      </c>
      <c r="F12" s="15">
        <f>B12+C12+D12+E12</f>
        <v>172224.19</v>
      </c>
    </row>
    <row r="13" spans="1:10" x14ac:dyDescent="0.3">
      <c r="A13" s="16" t="s">
        <v>15</v>
      </c>
      <c r="B13" s="13">
        <f>'[1]Отчет по коммерческой деят1кв'!E10</f>
        <v>15000</v>
      </c>
      <c r="C13" s="13">
        <f>'[1]Отчет по коммерческой деят- 2кв'!E10</f>
        <v>15000</v>
      </c>
      <c r="D13" s="13">
        <f>'[1]Отчет по коммерческой деят-3кв'!E10</f>
        <v>15000</v>
      </c>
      <c r="E13" s="14">
        <f>'[1]Отчет по коммерческой деят4кв'!E10</f>
        <v>15000</v>
      </c>
      <c r="F13" s="15">
        <f t="shared" ref="F13:F15" si="2">B13+C13+D13+E13</f>
        <v>60000</v>
      </c>
    </row>
    <row r="14" spans="1:10" x14ac:dyDescent="0.3">
      <c r="A14" s="16" t="s">
        <v>16</v>
      </c>
      <c r="B14" s="13">
        <f>'[1]Отчет по коммерческой деят1кв'!E11</f>
        <v>80310</v>
      </c>
      <c r="C14" s="13">
        <f>'[1]Отчет по коммерческой деят- 2кв'!E11</f>
        <v>80310</v>
      </c>
      <c r="D14" s="13">
        <f>'[1]Отчет по коммерческой деят-3кв'!E11</f>
        <v>80310</v>
      </c>
      <c r="E14" s="14">
        <f>'[1]Отчет по коммерческой деят4кв'!E11</f>
        <v>80310</v>
      </c>
      <c r="F14" s="15">
        <f t="shared" si="2"/>
        <v>321240</v>
      </c>
    </row>
    <row r="15" spans="1:10" x14ac:dyDescent="0.3">
      <c r="A15" s="16" t="s">
        <v>17</v>
      </c>
      <c r="B15" s="13">
        <f>'[1]Отчет по коммерческой деят1кв'!E12</f>
        <v>69180</v>
      </c>
      <c r="C15" s="13">
        <f>'[1]Отчет по коммерческой деят- 2кв'!E12</f>
        <v>69180</v>
      </c>
      <c r="D15" s="13">
        <f>'[1]Отчет по коммерческой деят-3кв'!E12</f>
        <v>69180</v>
      </c>
      <c r="E15" s="14">
        <f>'[1]Отчет по коммерческой деят4кв'!E12</f>
        <v>69180</v>
      </c>
      <c r="F15" s="15">
        <f t="shared" si="2"/>
        <v>276720</v>
      </c>
    </row>
    <row r="16" spans="1:10" x14ac:dyDescent="0.3">
      <c r="A16" s="17" t="s">
        <v>18</v>
      </c>
      <c r="B16" s="18">
        <f>B6+B7+B8+B9+B11</f>
        <v>245202.5</v>
      </c>
      <c r="C16" s="18">
        <f t="shared" ref="C16:E16" si="3">C6+C7+C8+C9+C11</f>
        <v>309102.5</v>
      </c>
      <c r="D16" s="18">
        <f t="shared" si="3"/>
        <v>285942.5</v>
      </c>
      <c r="E16" s="18">
        <f t="shared" si="3"/>
        <v>366016.69</v>
      </c>
      <c r="F16" s="11">
        <f>F6+F7+F8+F9+F11+F10</f>
        <v>1246264.19</v>
      </c>
    </row>
    <row r="17" spans="1:6" x14ac:dyDescent="0.3">
      <c r="A17" s="53" t="s">
        <v>19</v>
      </c>
      <c r="B17" s="55" t="s">
        <v>20</v>
      </c>
      <c r="C17" s="56"/>
      <c r="D17" s="56"/>
      <c r="E17" s="56"/>
      <c r="F17" s="57"/>
    </row>
    <row r="18" spans="1:6" ht="28.8" x14ac:dyDescent="0.3">
      <c r="A18" s="54"/>
      <c r="B18" s="19" t="s">
        <v>3</v>
      </c>
      <c r="C18" s="19" t="s">
        <v>4</v>
      </c>
      <c r="D18" s="19" t="s">
        <v>5</v>
      </c>
      <c r="E18" s="20" t="s">
        <v>21</v>
      </c>
      <c r="F18" s="3" t="s">
        <v>7</v>
      </c>
    </row>
    <row r="19" spans="1:6" ht="28.8" x14ac:dyDescent="0.3">
      <c r="A19" s="21" t="s">
        <v>22</v>
      </c>
      <c r="B19" s="22">
        <f>'[1]Отчет по коммерческой деят1кв'!E16</f>
        <v>0</v>
      </c>
      <c r="C19" s="22">
        <f>'[1]Отчет по коммерческой деят- 2кв'!E16</f>
        <v>11494</v>
      </c>
      <c r="D19" s="22">
        <f>'[1]Отчет по коммерческой деят-3кв'!E16</f>
        <v>0</v>
      </c>
      <c r="E19" s="23">
        <f>'[1]Отчет по коммерческой деят4кв'!E16</f>
        <v>0</v>
      </c>
      <c r="F19" s="24">
        <f>E19+'[1]Отчет по коммерческой деят-3кв'!F16</f>
        <v>11494</v>
      </c>
    </row>
    <row r="20" spans="1:6" ht="57.6" x14ac:dyDescent="0.3">
      <c r="A20" s="21" t="s">
        <v>23</v>
      </c>
      <c r="B20" s="22">
        <f>'[1]Отчет по коммерческой деят1кв'!F17</f>
        <v>29100</v>
      </c>
      <c r="C20" s="22">
        <f>'[1]Отчет по коммерческой деят- 2кв'!E17</f>
        <v>0</v>
      </c>
      <c r="D20" s="22">
        <f>'[1]Отчет по коммерческой деят-3кв'!E17</f>
        <v>29100</v>
      </c>
      <c r="E20" s="23">
        <f>'[1]Отчет по коммерческой деят4кв'!E17</f>
        <v>0</v>
      </c>
      <c r="F20" s="24">
        <f>E20+'[1]Отчет по коммерческой деят-3кв'!F17</f>
        <v>58200</v>
      </c>
    </row>
    <row r="21" spans="1:6" ht="28.8" x14ac:dyDescent="0.3">
      <c r="A21" s="21" t="s">
        <v>24</v>
      </c>
      <c r="B21" s="22">
        <f>'[1]Отчет по коммерческой деят1кв'!F18</f>
        <v>7962.35</v>
      </c>
      <c r="C21" s="22">
        <f>'[1]Отчет по коммерческой деят- 2кв'!E18</f>
        <v>23887.050000000003</v>
      </c>
      <c r="D21" s="22">
        <f>'[1]Отчет по коммерческой деят-3кв'!E18</f>
        <v>28218.059999999998</v>
      </c>
      <c r="E21" s="23">
        <f>'[1]Отчет по коммерческой деят4кв'!E18</f>
        <v>0</v>
      </c>
      <c r="F21" s="24">
        <f>E21+'[1]Отчет по коммерческой деят-3кв'!F18</f>
        <v>60067.46</v>
      </c>
    </row>
    <row r="22" spans="1:6" ht="86.4" x14ac:dyDescent="0.3">
      <c r="A22" s="21" t="s">
        <v>25</v>
      </c>
      <c r="B22" s="22">
        <f>'[1]Отчет по коммерческой деят1кв'!F19</f>
        <v>0</v>
      </c>
      <c r="C22" s="22">
        <f>'[1]Отчет по коммерческой деят- 2кв'!E19</f>
        <v>0</v>
      </c>
      <c r="D22" s="22">
        <f>'[1]Отчет по коммерческой деят-3кв'!E19</f>
        <v>0</v>
      </c>
      <c r="E22" s="23">
        <f>'[1]Отчет по коммерческой деят4кв'!E19</f>
        <v>0</v>
      </c>
      <c r="F22" s="24">
        <f>E22+'[1]Отчет по коммерческой деят-3кв'!F19</f>
        <v>0</v>
      </c>
    </row>
    <row r="23" spans="1:6" ht="43.2" x14ac:dyDescent="0.3">
      <c r="A23" s="25" t="s">
        <v>26</v>
      </c>
      <c r="B23" s="22">
        <f>'[1]Отчет по коммерческой деят1кв'!F20</f>
        <v>16010</v>
      </c>
      <c r="C23" s="22">
        <f>'[1]Отчет по коммерческой деят- 2кв'!E20</f>
        <v>9100</v>
      </c>
      <c r="D23" s="22">
        <f>'[1]Отчет по коммерческой деят-3кв'!E20</f>
        <v>4550</v>
      </c>
      <c r="E23" s="23">
        <f>'[1]Отчет по коммерческой деят4кв'!E20</f>
        <v>1300</v>
      </c>
      <c r="F23" s="24">
        <f>E23+'[1]Отчет по коммерческой деят-3кв'!F20</f>
        <v>30960</v>
      </c>
    </row>
    <row r="24" spans="1:6" ht="43.2" x14ac:dyDescent="0.3">
      <c r="A24" s="25" t="s">
        <v>27</v>
      </c>
      <c r="B24" s="22">
        <f>'[1]Отчет по коммерческой деят1кв'!F21</f>
        <v>5400</v>
      </c>
      <c r="C24" s="22">
        <f>'[1]Отчет по коммерческой деят- 2кв'!E21</f>
        <v>8200</v>
      </c>
      <c r="D24" s="22">
        <f>'[1]Отчет по коммерческой деят-3кв'!E21</f>
        <v>0</v>
      </c>
      <c r="E24" s="23">
        <f>'[1]Отчет по коммерческой деят4кв'!E21</f>
        <v>0</v>
      </c>
      <c r="F24" s="24">
        <f>E24+'[1]Отчет по коммерческой деят-3кв'!F21</f>
        <v>13600</v>
      </c>
    </row>
    <row r="25" spans="1:6" x14ac:dyDescent="0.3">
      <c r="A25" s="4" t="s">
        <v>28</v>
      </c>
      <c r="B25" s="22">
        <f>'[1]Отчет по коммерческой деят1кв'!F22</f>
        <v>68860</v>
      </c>
      <c r="C25" s="22">
        <f>'[1]Отчет по коммерческой деят- 2кв'!E22</f>
        <v>131540</v>
      </c>
      <c r="D25" s="22">
        <f>'[1]Отчет по коммерческой деят-3кв'!E22</f>
        <v>120500</v>
      </c>
      <c r="E25" s="23">
        <f>'[1]Отчет по коммерческой деят4кв'!E22</f>
        <v>198000</v>
      </c>
      <c r="F25" s="24">
        <f>E25+'[1]Отчет по коммерческой деят-3кв'!F22</f>
        <v>518900</v>
      </c>
    </row>
    <row r="26" spans="1:6" ht="28.8" x14ac:dyDescent="0.3">
      <c r="A26" s="4" t="s">
        <v>29</v>
      </c>
      <c r="B26" s="22">
        <v>0</v>
      </c>
      <c r="C26" s="22">
        <f>'[1]Отчет по коммерческой деят- 2кв'!E23</f>
        <v>317925.53000000003</v>
      </c>
      <c r="D26" s="22">
        <f>'[1]Отчет по коммерческой деят-3кв'!E23</f>
        <v>46500</v>
      </c>
      <c r="E26" s="23">
        <f>'[1]Отчет по коммерческой деят4кв'!E23</f>
        <v>0</v>
      </c>
      <c r="F26" s="24">
        <f>E26+'[1]Отчет по коммерческой деят-3кв'!F23</f>
        <v>364425.53</v>
      </c>
    </row>
    <row r="27" spans="1:6" ht="28.8" x14ac:dyDescent="0.3">
      <c r="A27" s="26" t="s">
        <v>30</v>
      </c>
      <c r="B27" s="22">
        <v>9900</v>
      </c>
      <c r="C27" s="22">
        <f>'[1]Отчет по коммерческой деят- 2кв'!E24</f>
        <v>0</v>
      </c>
      <c r="D27" s="22">
        <f>'[1]Отчет по коммерческой деят-3кв'!E24</f>
        <v>0</v>
      </c>
      <c r="E27" s="23">
        <f>'[1]Отчет по коммерческой деят4кв'!E24</f>
        <v>8000</v>
      </c>
      <c r="F27" s="24">
        <f>E27+'[1]Отчет по коммерческой деят-3кв'!F24</f>
        <v>17900</v>
      </c>
    </row>
    <row r="28" spans="1:6" x14ac:dyDescent="0.3">
      <c r="A28" s="4" t="s">
        <v>31</v>
      </c>
      <c r="B28" s="22">
        <f>'[1]Отчет по коммерческой деят1кв'!F24</f>
        <v>13109</v>
      </c>
      <c r="C28" s="22">
        <f>'[1]Отчет по коммерческой деят- 2кв'!E25</f>
        <v>14358</v>
      </c>
      <c r="D28" s="22">
        <f>'[1]Отчет по коммерческой деят-3кв'!E25</f>
        <v>19758</v>
      </c>
      <c r="E28" s="23">
        <f>'[1]Отчет по коммерческой деят4кв'!E25</f>
        <v>18035</v>
      </c>
      <c r="F28" s="24">
        <f>E28+'[1]Отчет по коммерческой деят-3кв'!F25</f>
        <v>65260</v>
      </c>
    </row>
    <row r="29" spans="1:6" ht="28.8" x14ac:dyDescent="0.3">
      <c r="A29" s="4" t="s">
        <v>32</v>
      </c>
      <c r="B29" s="22">
        <v>0</v>
      </c>
      <c r="C29" s="22">
        <f>'[1]Отчет по коммерческой деят- 2кв'!E26</f>
        <v>6000</v>
      </c>
      <c r="D29" s="22">
        <f>'[1]Отчет по коммерческой деят-3кв'!E26</f>
        <v>500</v>
      </c>
      <c r="E29" s="23">
        <f>'[1]Отчет по коммерческой деят4кв'!E26</f>
        <v>0</v>
      </c>
      <c r="F29" s="24">
        <f>E29+'[1]Отчет по коммерческой деят-3кв'!F26</f>
        <v>6500</v>
      </c>
    </row>
    <row r="30" spans="1:6" ht="29.4" thickBot="1" x14ac:dyDescent="0.35">
      <c r="A30" s="27" t="s">
        <v>33</v>
      </c>
      <c r="B30" s="28">
        <f>B19+B20+B21+B22+B23+B24+B25+B26+B27+B28+B29</f>
        <v>150341.35</v>
      </c>
      <c r="C30" s="28">
        <f t="shared" ref="C30:D30" si="4">C19+C20+C21+C22+C23+C24+C25+C26+C27+C28+C29</f>
        <v>522504.58</v>
      </c>
      <c r="D30" s="28">
        <f t="shared" si="4"/>
        <v>249126.06</v>
      </c>
      <c r="E30" s="28">
        <f>SUM(E19:E29)</f>
        <v>225335</v>
      </c>
      <c r="F30" s="29">
        <f>SUM(F19:F29)</f>
        <v>1147306.99</v>
      </c>
    </row>
    <row r="31" spans="1:6" x14ac:dyDescent="0.3">
      <c r="A31" s="33" t="s">
        <v>34</v>
      </c>
      <c r="B31" s="36">
        <f>B16-B30</f>
        <v>94861.15</v>
      </c>
      <c r="C31" s="36">
        <f>C16-C30</f>
        <v>-213402.08000000002</v>
      </c>
      <c r="D31" s="36">
        <f>D16-D30</f>
        <v>36816.44</v>
      </c>
      <c r="E31" s="39">
        <f>E16-E30</f>
        <v>140681.69</v>
      </c>
      <c r="F31" s="42">
        <f>F16-F30</f>
        <v>98957.199999999953</v>
      </c>
    </row>
    <row r="32" spans="1:6" x14ac:dyDescent="0.3">
      <c r="A32" s="34"/>
      <c r="B32" s="37"/>
      <c r="C32" s="37"/>
      <c r="D32" s="37"/>
      <c r="E32" s="40"/>
      <c r="F32" s="43"/>
    </row>
    <row r="33" spans="1:6" ht="15" thickBot="1" x14ac:dyDescent="0.35">
      <c r="A33" s="35"/>
      <c r="B33" s="38"/>
      <c r="C33" s="38"/>
      <c r="D33" s="38"/>
      <c r="E33" s="41"/>
      <c r="F33" s="44"/>
    </row>
    <row r="34" spans="1:6" x14ac:dyDescent="0.3">
      <c r="F34" s="30">
        <f>F30-F28</f>
        <v>1082046.99</v>
      </c>
    </row>
    <row r="36" spans="1:6" x14ac:dyDescent="0.3">
      <c r="A36" t="s">
        <v>35</v>
      </c>
      <c r="B36" t="s">
        <v>36</v>
      </c>
    </row>
    <row r="38" spans="1:6" x14ac:dyDescent="0.3">
      <c r="A38" t="s">
        <v>37</v>
      </c>
    </row>
  </sheetData>
  <mergeCells count="13">
    <mergeCell ref="F31:F33"/>
    <mergeCell ref="E1:F1"/>
    <mergeCell ref="A2:J2"/>
    <mergeCell ref="A4:A5"/>
    <mergeCell ref="B4:F4"/>
    <mergeCell ref="A17:A18"/>
    <mergeCell ref="B17:F17"/>
    <mergeCell ref="A3:F3"/>
    <mergeCell ref="A31:A33"/>
    <mergeCell ref="B31:B33"/>
    <mergeCell ref="C31:C33"/>
    <mergeCell ref="D31:D33"/>
    <mergeCell ref="E31:E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2018-04-20T04:42:57Z</dcterms:modified>
</cp:coreProperties>
</file>