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56" i="1" l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K49" i="1"/>
  <c r="J49" i="1"/>
  <c r="I49" i="1"/>
  <c r="H49" i="1"/>
  <c r="K48" i="1"/>
  <c r="J48" i="1"/>
  <c r="I48" i="1"/>
  <c r="H48" i="1"/>
  <c r="K47" i="1"/>
  <c r="K46" i="1" s="1"/>
  <c r="J47" i="1"/>
  <c r="I47" i="1"/>
  <c r="I46" i="1" s="1"/>
  <c r="H47" i="1"/>
  <c r="J46" i="1"/>
  <c r="K45" i="1"/>
  <c r="J45" i="1"/>
  <c r="I45" i="1"/>
  <c r="H45" i="1"/>
  <c r="K44" i="1"/>
  <c r="H44" i="1"/>
  <c r="M44" i="1" s="1"/>
  <c r="K43" i="1"/>
  <c r="J43" i="1"/>
  <c r="H43" i="1"/>
  <c r="M43" i="1" s="1"/>
  <c r="K42" i="1"/>
  <c r="J42" i="1"/>
  <c r="I42" i="1"/>
  <c r="H42" i="1"/>
  <c r="M42" i="1" s="1"/>
  <c r="M41" i="1"/>
  <c r="K41" i="1"/>
  <c r="H41" i="1"/>
  <c r="K40" i="1"/>
  <c r="J40" i="1"/>
  <c r="I40" i="1"/>
  <c r="H40" i="1"/>
  <c r="K39" i="1"/>
  <c r="J39" i="1"/>
  <c r="I39" i="1"/>
  <c r="H39" i="1"/>
  <c r="M38" i="1"/>
  <c r="K38" i="1"/>
  <c r="J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K23" i="1" s="1"/>
  <c r="J24" i="1"/>
  <c r="J23" i="1" s="1"/>
  <c r="I24" i="1"/>
  <c r="I23" i="1" s="1"/>
  <c r="H24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K16" i="1" s="1"/>
  <c r="K15" i="1" s="1"/>
  <c r="J17" i="1"/>
  <c r="J16" i="1" s="1"/>
  <c r="I17" i="1"/>
  <c r="H17" i="1"/>
  <c r="H16" i="1" s="1"/>
  <c r="I16" i="1"/>
  <c r="F14" i="1"/>
  <c r="E14" i="1"/>
  <c r="D14" i="1"/>
  <c r="C14" i="1"/>
  <c r="G14" i="1" s="1"/>
  <c r="L13" i="1"/>
  <c r="K12" i="1"/>
  <c r="J12" i="1"/>
  <c r="I12" i="1"/>
  <c r="H12" i="1"/>
  <c r="F12" i="1"/>
  <c r="E12" i="1"/>
  <c r="D12" i="1"/>
  <c r="C12" i="1"/>
  <c r="K11" i="1"/>
  <c r="J11" i="1"/>
  <c r="I11" i="1"/>
  <c r="H11" i="1"/>
  <c r="F11" i="1"/>
  <c r="E11" i="1"/>
  <c r="D11" i="1"/>
  <c r="C11" i="1"/>
  <c r="K10" i="1"/>
  <c r="J10" i="1"/>
  <c r="I10" i="1"/>
  <c r="H10" i="1"/>
  <c r="F10" i="1"/>
  <c r="E10" i="1"/>
  <c r="D10" i="1"/>
  <c r="C10" i="1"/>
  <c r="K9" i="1"/>
  <c r="J9" i="1"/>
  <c r="I9" i="1"/>
  <c r="H9" i="1"/>
  <c r="F9" i="1"/>
  <c r="E9" i="1"/>
  <c r="D9" i="1"/>
  <c r="C9" i="1"/>
  <c r="K8" i="1"/>
  <c r="J8" i="1"/>
  <c r="I8" i="1"/>
  <c r="H8" i="1"/>
  <c r="F8" i="1"/>
  <c r="E8" i="1"/>
  <c r="D8" i="1"/>
  <c r="C8" i="1"/>
  <c r="K7" i="1"/>
  <c r="J7" i="1"/>
  <c r="I7" i="1"/>
  <c r="H7" i="1"/>
  <c r="F7" i="1"/>
  <c r="E7" i="1"/>
  <c r="D7" i="1"/>
  <c r="C7" i="1"/>
  <c r="K6" i="1"/>
  <c r="J6" i="1"/>
  <c r="I6" i="1"/>
  <c r="H6" i="1"/>
  <c r="F6" i="1"/>
  <c r="E6" i="1"/>
  <c r="D6" i="1"/>
  <c r="C6" i="1"/>
  <c r="K5" i="1"/>
  <c r="J5" i="1"/>
  <c r="J13" i="1" s="1"/>
  <c r="I5" i="1"/>
  <c r="I13" i="1" s="1"/>
  <c r="H5" i="1"/>
  <c r="H13" i="1" s="1"/>
  <c r="F5" i="1"/>
  <c r="F13" i="1" s="1"/>
  <c r="F57" i="1" s="1"/>
  <c r="E5" i="1"/>
  <c r="E13" i="1" s="1"/>
  <c r="D5" i="1"/>
  <c r="D13" i="1" s="1"/>
  <c r="D57" i="1" s="1"/>
  <c r="C5" i="1"/>
  <c r="M5" i="1" l="1"/>
  <c r="G5" i="1"/>
  <c r="M6" i="1"/>
  <c r="G9" i="1"/>
  <c r="M10" i="1"/>
  <c r="J15" i="1"/>
  <c r="M47" i="1"/>
  <c r="M48" i="1"/>
  <c r="M49" i="1"/>
  <c r="M50" i="1"/>
  <c r="M51" i="1"/>
  <c r="M52" i="1"/>
  <c r="M53" i="1"/>
  <c r="M54" i="1"/>
  <c r="M55" i="1"/>
  <c r="M56" i="1"/>
  <c r="E57" i="1"/>
  <c r="G7" i="1"/>
  <c r="M8" i="1"/>
  <c r="G11" i="1"/>
  <c r="M12" i="1"/>
  <c r="M18" i="1"/>
  <c r="M19" i="1"/>
  <c r="M20" i="1"/>
  <c r="M21" i="1"/>
  <c r="M22" i="1"/>
  <c r="M39" i="1"/>
  <c r="M40" i="1"/>
  <c r="G6" i="1"/>
  <c r="N6" i="1" s="1"/>
  <c r="M7" i="1"/>
  <c r="G8" i="1"/>
  <c r="N8" i="1" s="1"/>
  <c r="M9" i="1"/>
  <c r="G10" i="1"/>
  <c r="M11" i="1"/>
  <c r="G12" i="1"/>
  <c r="N12" i="1" s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45" i="1"/>
  <c r="I15" i="1"/>
  <c r="I57" i="1" s="1"/>
  <c r="I58" i="1" s="1"/>
  <c r="N5" i="1"/>
  <c r="J57" i="1"/>
  <c r="J58" i="1" s="1"/>
  <c r="N7" i="1"/>
  <c r="N11" i="1"/>
  <c r="N10" i="1"/>
  <c r="C13" i="1"/>
  <c r="C57" i="1" s="1"/>
  <c r="M17" i="1"/>
  <c r="K13" i="1"/>
  <c r="K57" i="1" s="1"/>
  <c r="K58" i="1" s="1"/>
  <c r="H23" i="1"/>
  <c r="H15" i="1" s="1"/>
  <c r="H46" i="1"/>
  <c r="M46" i="1" l="1"/>
  <c r="M23" i="1"/>
  <c r="N9" i="1"/>
  <c r="M16" i="1"/>
  <c r="G13" i="1"/>
  <c r="M13" i="1"/>
  <c r="M15" i="1"/>
  <c r="H57" i="1"/>
  <c r="H58" i="1" s="1"/>
  <c r="N13" i="1"/>
  <c r="G57" i="1"/>
  <c r="N15" i="1" l="1"/>
  <c r="M57" i="1"/>
  <c r="N57" i="1" s="1"/>
</calcChain>
</file>

<file path=xl/sharedStrings.xml><?xml version="1.0" encoding="utf-8"?>
<sst xmlns="http://schemas.openxmlformats.org/spreadsheetml/2006/main" count="325" uniqueCount="120">
  <si>
    <t>Приложение 5</t>
  </si>
  <si>
    <t xml:space="preserve">Отчет о финансово-хозяйственной деятельности ТСЖ "Светлое" по основной деятельности за  2017г.                   </t>
  </si>
  <si>
    <t>№ пп</t>
  </si>
  <si>
    <t>Наименование статьи по коммунальным услугам</t>
  </si>
  <si>
    <t>НАЧИСЛЕНИЯ КУ и прочие доходы</t>
  </si>
  <si>
    <t>Начисленные расходы</t>
  </si>
  <si>
    <t>Разница "+"(доход)/  "-" (убыток) по итогам 2 кв 2016</t>
  </si>
  <si>
    <t>1кв</t>
  </si>
  <si>
    <t>2кв</t>
  </si>
  <si>
    <t>3 кв</t>
  </si>
  <si>
    <t xml:space="preserve"> 4кв</t>
  </si>
  <si>
    <t>итого год</t>
  </si>
  <si>
    <t>1 кв</t>
  </si>
  <si>
    <t>2 кв</t>
  </si>
  <si>
    <t xml:space="preserve"> 4 кв </t>
  </si>
  <si>
    <t>1.1</t>
  </si>
  <si>
    <t>Водоснабжение  (холодное)</t>
  </si>
  <si>
    <t>1.2</t>
  </si>
  <si>
    <t>Водоотведение</t>
  </si>
  <si>
    <t>1.3</t>
  </si>
  <si>
    <t>Отопление и подогрев воды</t>
  </si>
  <si>
    <t>1.4</t>
  </si>
  <si>
    <t>Электроснабжение</t>
  </si>
  <si>
    <t>1.5</t>
  </si>
  <si>
    <t>Содержание паспортного стола</t>
  </si>
  <si>
    <t>1.6</t>
  </si>
  <si>
    <t>Лифт</t>
  </si>
  <si>
    <t>1.7</t>
  </si>
  <si>
    <t xml:space="preserve">ТО системы пож. безопасности </t>
  </si>
  <si>
    <t>1.8</t>
  </si>
  <si>
    <t>ТБО</t>
  </si>
  <si>
    <t>1.10</t>
  </si>
  <si>
    <t>ИТОГО :</t>
  </si>
  <si>
    <t>1.11</t>
  </si>
  <si>
    <t>СОДЕРЖАНИЕ ЖИЛФОНДА</t>
  </si>
  <si>
    <t>Х</t>
  </si>
  <si>
    <t>РАСХОДЫ ПО СТАТЬЕ СОДЕРЖАНИЕ ЖИЛФОНДА</t>
  </si>
  <si>
    <t>2.1.</t>
  </si>
  <si>
    <t>ФОТ штат с учетом отпускных и компенсаций, в т.ч.:</t>
  </si>
  <si>
    <t>2.2</t>
  </si>
  <si>
    <t xml:space="preserve">Слесарь-сантехник </t>
  </si>
  <si>
    <t>2.3</t>
  </si>
  <si>
    <t xml:space="preserve">Разнорабочий (2 чел) </t>
  </si>
  <si>
    <t>2.4</t>
  </si>
  <si>
    <t xml:space="preserve">Дворники (1 чел)  </t>
  </si>
  <si>
    <t>2.5</t>
  </si>
  <si>
    <t>Бухгалтер по работе с абонентами</t>
  </si>
  <si>
    <t>2.6</t>
  </si>
  <si>
    <t>Компенсация за неисп.отпуск, отпуска и работа в праздничные и выходные дни,льготный проезд (Чудин, Халиуллина)</t>
  </si>
  <si>
    <t>2.7</t>
  </si>
  <si>
    <t>Взносы с ФОТ В ПФР и ФСС</t>
  </si>
  <si>
    <t>3</t>
  </si>
  <si>
    <t>Договорники, в т.ч.:</t>
  </si>
  <si>
    <t>4</t>
  </si>
  <si>
    <t xml:space="preserve">Уборщица 2чел., в т.ч. НДФЛ 13% и пенсионный 20% </t>
  </si>
  <si>
    <t>4.1</t>
  </si>
  <si>
    <t>Председатель ИП</t>
  </si>
  <si>
    <t>4.2</t>
  </si>
  <si>
    <t xml:space="preserve">Услуги дворника (в т.ч. НДФЛ 13% и пенсионный 20%) </t>
  </si>
  <si>
    <t>4.3</t>
  </si>
  <si>
    <t>Услуги электрика (в т.ч. НДФЛ 13% и пенсионный 20%)</t>
  </si>
  <si>
    <t>4.4</t>
  </si>
  <si>
    <t xml:space="preserve">Услуги  ОК </t>
  </si>
  <si>
    <t>4.5</t>
  </si>
  <si>
    <t>Услуги разнорабочего (в т.ч. НДФЛ 13% и пенсионный 20%)  2 чел</t>
  </si>
  <si>
    <t>4.6</t>
  </si>
  <si>
    <t>Диспетчер</t>
  </si>
  <si>
    <t>4.7</t>
  </si>
  <si>
    <t>Гл.бухгалтер ИП</t>
  </si>
  <si>
    <t>4.8</t>
  </si>
  <si>
    <t>Услуги главного инженера ИП</t>
  </si>
  <si>
    <t>4.9</t>
  </si>
  <si>
    <t>Услуги юриста и юр.услуги (в т.ч. Госпошлины)</t>
  </si>
  <si>
    <t>4.10</t>
  </si>
  <si>
    <t>Уборка снега</t>
  </si>
  <si>
    <t>5</t>
  </si>
  <si>
    <t xml:space="preserve">Комиссия банка </t>
  </si>
  <si>
    <t>6</t>
  </si>
  <si>
    <t>Комиссия РКЦ за начисление КУ+КР</t>
  </si>
  <si>
    <t>7</t>
  </si>
  <si>
    <t>ТО ИПУ ИП Старцев</t>
  </si>
  <si>
    <t>Обслуживание внутридом. Эл.оборуд.Страх. Лифтов</t>
  </si>
  <si>
    <t>8</t>
  </si>
  <si>
    <t xml:space="preserve">Услуги связи </t>
  </si>
  <si>
    <t>9</t>
  </si>
  <si>
    <t xml:space="preserve">Услуги интернет </t>
  </si>
  <si>
    <t>10</t>
  </si>
  <si>
    <t>Услуги по ведению ГИС ЖКХ</t>
  </si>
  <si>
    <t>11</t>
  </si>
  <si>
    <t>Видеонаблюдение,шлагбаум, домофон</t>
  </si>
  <si>
    <t>12</t>
  </si>
  <si>
    <t>Промывка и опрессовка системы отопления</t>
  </si>
  <si>
    <t>13</t>
  </si>
  <si>
    <t>Текущий ремонт лестничных площадок</t>
  </si>
  <si>
    <t>14</t>
  </si>
  <si>
    <t>ТО и Восстановление ОПС (дымоудаление, пожар.краны, освидетельствование)</t>
  </si>
  <si>
    <t>Расходный материал для сантех., электр. и хоз.нужды по обслуживанию МКД, в т.ч.</t>
  </si>
  <si>
    <t>13.1</t>
  </si>
  <si>
    <t>Чистяще-моющие средства</t>
  </si>
  <si>
    <t>13.2</t>
  </si>
  <si>
    <t>Электротовары, сантехника</t>
  </si>
  <si>
    <t>13.3</t>
  </si>
  <si>
    <t>Инструмент, хоз.инвентарь, прочие хоз.расходы (в т.ч. вода)</t>
  </si>
  <si>
    <t>Материалы для косметич.ремонта</t>
  </si>
  <si>
    <t>15</t>
  </si>
  <si>
    <t>Благоустройство двора (в т.ч.цветы и кустарники)</t>
  </si>
  <si>
    <t>16</t>
  </si>
  <si>
    <t>Канцтовары и печатная продукция</t>
  </si>
  <si>
    <t>17</t>
  </si>
  <si>
    <t>Расходные материалы для Ит-техники, картриджи, обслуживание оргтехники</t>
  </si>
  <si>
    <t>18</t>
  </si>
  <si>
    <t>Паспортизация отходов</t>
  </si>
  <si>
    <t>19</t>
  </si>
  <si>
    <t>Пени и штрафы за несвоевременную оплату ресурсникам</t>
  </si>
  <si>
    <t>20</t>
  </si>
  <si>
    <t>Почтовые расходы</t>
  </si>
  <si>
    <t>ИТОГО : за  2017 год</t>
  </si>
  <si>
    <t>без комиссии банка</t>
  </si>
  <si>
    <t>Председатель правления</t>
  </si>
  <si>
    <t>Шварцкопф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</si>
</sst>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4" fontId="1" fillId="0" borderId="2" xfId="0" applyNumberFormat="1" applyFont="1" applyBorder="1" applyAlignment="1">
      <alignment horizontal="center" wrapText="1"/>
    </xf>
    <xf numFmtId="0" fontId="0" fillId="0" borderId="2" xfId="0" applyBorder="1"/>
    <xf numFmtId="4" fontId="0" fillId="0" borderId="2" xfId="0" applyNumberForma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0" fillId="0" borderId="7" xfId="0" applyFont="1" applyBorder="1"/>
    <xf numFmtId="4" fontId="0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2" xfId="0" applyNumberFormat="1" applyBorder="1"/>
    <xf numFmtId="4" fontId="0" fillId="2" borderId="2" xfId="0" applyNumberFormat="1" applyFill="1" applyBorder="1"/>
    <xf numFmtId="0" fontId="0" fillId="0" borderId="7" xfId="0" applyBorder="1"/>
    <xf numFmtId="0" fontId="3" fillId="3" borderId="7" xfId="0" applyFont="1" applyFill="1" applyBorder="1"/>
    <xf numFmtId="4" fontId="4" fillId="3" borderId="2" xfId="0" applyNumberFormat="1" applyFont="1" applyFill="1" applyBorder="1" applyAlignment="1">
      <alignment horizontal="center"/>
    </xf>
    <xf numFmtId="4" fontId="4" fillId="3" borderId="8" xfId="0" applyNumberFormat="1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0" fontId="0" fillId="0" borderId="1" xfId="0" applyFill="1" applyBorder="1"/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7" xfId="0" applyFont="1" applyFill="1" applyBorder="1" applyAlignment="1">
      <alignment wrapText="1"/>
    </xf>
    <xf numFmtId="4" fontId="0" fillId="3" borderId="6" xfId="0" applyNumberFormat="1" applyFill="1" applyBorder="1" applyAlignment="1">
      <alignment horizontal="center"/>
    </xf>
    <xf numFmtId="4" fontId="1" fillId="3" borderId="13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6" fillId="3" borderId="14" xfId="0" applyNumberFormat="1" applyFont="1" applyFill="1" applyBorder="1" applyAlignment="1">
      <alignment horizontal="center"/>
    </xf>
    <xf numFmtId="4" fontId="6" fillId="3" borderId="15" xfId="0" applyNumberFormat="1" applyFont="1" applyFill="1" applyBorder="1" applyAlignment="1">
      <alignment horizontal="center"/>
    </xf>
    <xf numFmtId="4" fontId="7" fillId="3" borderId="8" xfId="0" applyNumberFormat="1" applyFont="1" applyFill="1" applyBorder="1" applyAlignment="1">
      <alignment horizontal="center"/>
    </xf>
    <xf numFmtId="4" fontId="1" fillId="4" borderId="16" xfId="0" applyNumberFormat="1" applyFont="1" applyFill="1" applyBorder="1"/>
    <xf numFmtId="4" fontId="0" fillId="0" borderId="0" xfId="0" applyNumberFormat="1"/>
    <xf numFmtId="0" fontId="1" fillId="4" borderId="3" xfId="0" applyFont="1" applyFill="1" applyBorder="1" applyAlignment="1">
      <alignment wrapText="1"/>
    </xf>
    <xf numFmtId="4" fontId="0" fillId="4" borderId="4" xfId="0" applyNumberFormat="1" applyFont="1" applyFill="1" applyBorder="1" applyAlignment="1">
      <alignment horizontal="center"/>
    </xf>
    <xf numFmtId="4" fontId="0" fillId="4" borderId="12" xfId="0" applyNumberFormat="1" applyFont="1" applyFill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4" fontId="1" fillId="4" borderId="18" xfId="0" applyNumberFormat="1" applyFont="1" applyFill="1" applyBorder="1" applyAlignment="1">
      <alignment horizontal="center"/>
    </xf>
    <xf numFmtId="4" fontId="0" fillId="4" borderId="12" xfId="0" applyNumberFormat="1" applyFill="1" applyBorder="1" applyAlignment="1">
      <alignment horizontal="center"/>
    </xf>
    <xf numFmtId="0" fontId="0" fillId="0" borderId="19" xfId="0" applyBorder="1"/>
    <xf numFmtId="4" fontId="0" fillId="0" borderId="20" xfId="0" applyNumberFormat="1" applyFont="1" applyBorder="1" applyAlignment="1">
      <alignment horizontal="center"/>
    </xf>
    <xf numFmtId="4" fontId="0" fillId="0" borderId="21" xfId="0" applyNumberFormat="1" applyFont="1" applyBorder="1" applyAlignment="1">
      <alignment horizontal="center"/>
    </xf>
    <xf numFmtId="4" fontId="0" fillId="0" borderId="22" xfId="0" applyNumberFormat="1" applyFont="1" applyBorder="1" applyAlignment="1">
      <alignment horizontal="center"/>
    </xf>
    <xf numFmtId="4" fontId="0" fillId="0" borderId="23" xfId="0" applyNumberFormat="1" applyFont="1" applyBorder="1" applyAlignment="1">
      <alignment horizontal="center"/>
    </xf>
    <xf numFmtId="4" fontId="0" fillId="2" borderId="6" xfId="0" applyNumberFormat="1" applyFill="1" applyBorder="1"/>
    <xf numFmtId="0" fontId="0" fillId="0" borderId="7" xfId="0" applyFont="1" applyBorder="1" applyAlignment="1">
      <alignment wrapText="1"/>
    </xf>
    <xf numFmtId="4" fontId="0" fillId="0" borderId="8" xfId="0" applyNumberFormat="1" applyFont="1" applyBorder="1" applyAlignment="1">
      <alignment horizontal="center"/>
    </xf>
    <xf numFmtId="0" fontId="0" fillId="0" borderId="24" xfId="0" applyBorder="1" applyAlignment="1">
      <alignment wrapText="1"/>
    </xf>
    <xf numFmtId="4" fontId="0" fillId="0" borderId="25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4" fontId="0" fillId="0" borderId="6" xfId="0" applyNumberFormat="1" applyFont="1" applyBorder="1" applyAlignment="1">
      <alignment horizontal="center"/>
    </xf>
    <xf numFmtId="4" fontId="0" fillId="0" borderId="26" xfId="0" applyNumberFormat="1" applyFont="1" applyBorder="1" applyAlignment="1">
      <alignment horizontal="center"/>
    </xf>
    <xf numFmtId="4" fontId="0" fillId="2" borderId="4" xfId="0" applyNumberFormat="1" applyFill="1" applyBorder="1"/>
    <xf numFmtId="0" fontId="8" fillId="4" borderId="14" xfId="0" applyFont="1" applyFill="1" applyBorder="1" applyAlignment="1">
      <alignment wrapText="1"/>
    </xf>
    <xf numFmtId="4" fontId="1" fillId="4" borderId="27" xfId="0" applyNumberFormat="1" applyFont="1" applyFill="1" applyBorder="1" applyAlignment="1">
      <alignment horizontal="center"/>
    </xf>
    <xf numFmtId="4" fontId="1" fillId="4" borderId="23" xfId="0" applyNumberFormat="1" applyFont="1" applyFill="1" applyBorder="1" applyAlignment="1">
      <alignment horizontal="center"/>
    </xf>
    <xf numFmtId="4" fontId="0" fillId="4" borderId="28" xfId="0" applyNumberFormat="1" applyFill="1" applyBorder="1" applyAlignment="1">
      <alignment horizontal="center"/>
    </xf>
    <xf numFmtId="4" fontId="1" fillId="2" borderId="16" xfId="0" applyNumberFormat="1" applyFont="1" applyFill="1" applyBorder="1"/>
    <xf numFmtId="0" fontId="8" fillId="4" borderId="17" xfId="0" applyFont="1" applyFill="1" applyBorder="1"/>
    <xf numFmtId="4" fontId="0" fillId="4" borderId="18" xfId="0" applyNumberFormat="1" applyFont="1" applyFill="1" applyBorder="1" applyAlignment="1">
      <alignment horizontal="center"/>
    </xf>
    <xf numFmtId="4" fontId="1" fillId="4" borderId="29" xfId="0" applyNumberFormat="1" applyFont="1" applyFill="1" applyBorder="1" applyAlignment="1">
      <alignment horizontal="center"/>
    </xf>
    <xf numFmtId="4" fontId="1" fillId="4" borderId="16" xfId="0" applyNumberFormat="1" applyFont="1" applyFill="1" applyBorder="1" applyAlignment="1">
      <alignment horizontal="center"/>
    </xf>
    <xf numFmtId="4" fontId="0" fillId="4" borderId="29" xfId="0" applyNumberFormat="1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9" fillId="0" borderId="19" xfId="0" applyFont="1" applyBorder="1" applyAlignment="1">
      <alignment wrapText="1"/>
    </xf>
    <xf numFmtId="4" fontId="9" fillId="0" borderId="20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9" fillId="0" borderId="7" xfId="0" applyFont="1" applyBorder="1" applyAlignment="1">
      <alignment wrapText="1"/>
    </xf>
    <xf numFmtId="4" fontId="9" fillId="0" borderId="2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9" fillId="0" borderId="7" xfId="0" applyFont="1" applyBorder="1"/>
    <xf numFmtId="49" fontId="9" fillId="0" borderId="3" xfId="0" applyNumberFormat="1" applyFont="1" applyBorder="1" applyAlignment="1">
      <alignment wrapText="1"/>
    </xf>
    <xf numFmtId="4" fontId="9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49" fontId="0" fillId="0" borderId="25" xfId="0" applyNumberFormat="1" applyBorder="1" applyAlignment="1">
      <alignment horizontal="center"/>
    </xf>
    <xf numFmtId="0" fontId="9" fillId="0" borderId="30" xfId="0" applyFont="1" applyBorder="1" applyAlignment="1">
      <alignment wrapText="1"/>
    </xf>
    <xf numFmtId="4" fontId="5" fillId="0" borderId="10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0" fillId="2" borderId="25" xfId="0" applyNumberFormat="1" applyFill="1" applyBorder="1"/>
    <xf numFmtId="49" fontId="0" fillId="0" borderId="6" xfId="0" applyNumberFormat="1" applyBorder="1" applyAlignment="1">
      <alignment horizontal="center"/>
    </xf>
    <xf numFmtId="0" fontId="9" fillId="4" borderId="5" xfId="0" applyFont="1" applyFill="1" applyBorder="1"/>
    <xf numFmtId="4" fontId="0" fillId="4" borderId="6" xfId="0" applyNumberFormat="1" applyFont="1" applyFill="1" applyBorder="1" applyAlignment="1">
      <alignment horizontal="center"/>
    </xf>
    <xf numFmtId="4" fontId="0" fillId="4" borderId="23" xfId="0" applyNumberFormat="1" applyFont="1" applyFill="1" applyBorder="1" applyAlignment="1">
      <alignment horizontal="center"/>
    </xf>
    <xf numFmtId="4" fontId="0" fillId="4" borderId="13" xfId="0" applyNumberFormat="1" applyFont="1" applyFill="1" applyBorder="1" applyAlignment="1">
      <alignment horizontal="center"/>
    </xf>
    <xf numFmtId="0" fontId="0" fillId="5" borderId="0" xfId="0" applyFill="1"/>
    <xf numFmtId="0" fontId="0" fillId="4" borderId="7" xfId="0" applyFill="1" applyBorder="1"/>
    <xf numFmtId="4" fontId="0" fillId="4" borderId="8" xfId="0" applyNumberFormat="1" applyFont="1" applyFill="1" applyBorder="1" applyAlignment="1">
      <alignment horizontal="center"/>
    </xf>
    <xf numFmtId="0" fontId="0" fillId="4" borderId="7" xfId="0" applyFont="1" applyFill="1" applyBorder="1"/>
    <xf numFmtId="0" fontId="0" fillId="4" borderId="7" xfId="0" applyFill="1" applyBorder="1" applyAlignment="1">
      <alignment wrapText="1"/>
    </xf>
    <xf numFmtId="4" fontId="0" fillId="4" borderId="2" xfId="0" applyNumberFormat="1" applyFill="1" applyBorder="1" applyAlignment="1">
      <alignment horizontal="center"/>
    </xf>
    <xf numFmtId="0" fontId="0" fillId="4" borderId="7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4" fontId="0" fillId="4" borderId="4" xfId="0" applyNumberFormat="1" applyFill="1" applyBorder="1" applyAlignment="1">
      <alignment horizontal="center"/>
    </xf>
    <xf numFmtId="49" fontId="0" fillId="4" borderId="3" xfId="0" applyNumberFormat="1" applyFont="1" applyFill="1" applyBorder="1" applyAlignment="1">
      <alignment wrapText="1"/>
    </xf>
    <xf numFmtId="4" fontId="0" fillId="4" borderId="25" xfId="0" applyNumberFormat="1" applyFont="1" applyFill="1" applyBorder="1" applyAlignment="1">
      <alignment horizontal="center"/>
    </xf>
    <xf numFmtId="4" fontId="0" fillId="4" borderId="26" xfId="0" applyNumberFormat="1" applyFont="1" applyFill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4" borderId="19" xfId="0" applyFont="1" applyFill="1" applyBorder="1" applyAlignment="1">
      <alignment wrapText="1"/>
    </xf>
    <xf numFmtId="4" fontId="1" fillId="4" borderId="20" xfId="0" applyNumberFormat="1" applyFont="1" applyFill="1" applyBorder="1" applyAlignment="1">
      <alignment horizontal="center"/>
    </xf>
    <xf numFmtId="4" fontId="1" fillId="4" borderId="6" xfId="0" applyNumberFormat="1" applyFont="1" applyFill="1" applyBorder="1" applyAlignment="1">
      <alignment horizontal="center"/>
    </xf>
    <xf numFmtId="4" fontId="1" fillId="4" borderId="21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0" fontId="0" fillId="0" borderId="24" xfId="0" applyFont="1" applyBorder="1" applyAlignment="1">
      <alignment wrapText="1"/>
    </xf>
    <xf numFmtId="0" fontId="0" fillId="0" borderId="20" xfId="0" applyFont="1" applyBorder="1" applyAlignment="1">
      <alignment wrapText="1"/>
    </xf>
    <xf numFmtId="4" fontId="0" fillId="0" borderId="31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4" fontId="0" fillId="0" borderId="8" xfId="0" applyNumberFormat="1" applyBorder="1" applyAlignment="1">
      <alignment horizontal="center"/>
    </xf>
    <xf numFmtId="0" fontId="0" fillId="4" borderId="5" xfId="0" applyFont="1" applyFill="1" applyBorder="1"/>
    <xf numFmtId="4" fontId="0" fillId="4" borderId="13" xfId="0" applyNumberFormat="1" applyFill="1" applyBorder="1" applyAlignment="1">
      <alignment horizontal="center"/>
    </xf>
    <xf numFmtId="4" fontId="0" fillId="4" borderId="8" xfId="0" applyNumberFormat="1" applyFill="1" applyBorder="1" applyAlignment="1">
      <alignment horizontal="center"/>
    </xf>
    <xf numFmtId="4" fontId="0" fillId="4" borderId="2" xfId="0" applyNumberFormat="1" applyFill="1" applyBorder="1"/>
    <xf numFmtId="4" fontId="0" fillId="4" borderId="26" xfId="0" applyNumberFormat="1" applyFill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1" fillId="0" borderId="14" xfId="0" applyFont="1" applyFill="1" applyBorder="1"/>
    <xf numFmtId="4" fontId="1" fillId="0" borderId="27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wrapText="1"/>
    </xf>
    <xf numFmtId="4" fontId="1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%20%20&#1041;&#1059;&#1061;.%20%20&#1079;&#1072;%20%202017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ижение ден. средств за 2017"/>
      <sheetName val="Отчет по осн  деят-сти  2017"/>
      <sheetName val="Отчет по коммерческой деят2017"/>
      <sheetName val="Отчет по коммерческой деят4кв"/>
      <sheetName val="Отчет по коммерческой деят-3кв"/>
      <sheetName val="Отчет по коммерческой деят- 2кв"/>
      <sheetName val="Отчет по коммерческой деят1кв"/>
      <sheetName val="Отчет по основной деят-сти 4кв"/>
      <sheetName val="Отчет по основной деят-сти 3 кв"/>
      <sheetName val="Отчет по основной деят-сти 2 кв"/>
      <sheetName val="Отчет по основной деят-сти 1кв"/>
      <sheetName val="Движение ден. средств за 4к "/>
      <sheetName val="Движение ден. средств за 3к "/>
      <sheetName val="Движение ден. средств за 2кв"/>
      <sheetName val="Движение ден. средств за 1 кв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F4">
            <v>405905.27999999997</v>
          </cell>
          <cell r="K4">
            <v>351772.81999999995</v>
          </cell>
        </row>
        <row r="5">
          <cell r="F5">
            <v>383687.30000000005</v>
          </cell>
          <cell r="K5">
            <v>381540.07</v>
          </cell>
        </row>
        <row r="6">
          <cell r="F6">
            <v>2562003.12</v>
          </cell>
          <cell r="K6">
            <v>2562024.21</v>
          </cell>
        </row>
        <row r="7">
          <cell r="F7">
            <v>474182.38</v>
          </cell>
          <cell r="K7">
            <v>521668.77999999997</v>
          </cell>
        </row>
        <row r="8">
          <cell r="F8">
            <v>38478.520000000004</v>
          </cell>
          <cell r="K8">
            <v>40132.080000000002</v>
          </cell>
        </row>
        <row r="9">
          <cell r="F9">
            <v>245956.80000000002</v>
          </cell>
          <cell r="K9">
            <v>245956.80000000002</v>
          </cell>
        </row>
        <row r="10">
          <cell r="F10">
            <v>56700</v>
          </cell>
          <cell r="K10">
            <v>56700</v>
          </cell>
        </row>
        <row r="11">
          <cell r="F11">
            <v>132985.79999999999</v>
          </cell>
          <cell r="K11">
            <v>129600</v>
          </cell>
        </row>
        <row r="13">
          <cell r="F13">
            <v>1834407.24</v>
          </cell>
        </row>
        <row r="16">
          <cell r="K16">
            <v>97572.86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105000</v>
          </cell>
        </row>
        <row r="20">
          <cell r="K20">
            <v>0</v>
          </cell>
        </row>
        <row r="21">
          <cell r="K21">
            <v>40116.54</v>
          </cell>
        </row>
        <row r="23">
          <cell r="K23">
            <v>144000</v>
          </cell>
        </row>
        <row r="24">
          <cell r="K24">
            <v>229194</v>
          </cell>
        </row>
        <row r="25">
          <cell r="K25">
            <v>113284.79999999999</v>
          </cell>
        </row>
        <row r="26">
          <cell r="K26">
            <v>45165</v>
          </cell>
        </row>
        <row r="27">
          <cell r="K27">
            <v>11400</v>
          </cell>
        </row>
        <row r="28">
          <cell r="K28">
            <v>46890.8</v>
          </cell>
        </row>
        <row r="29">
          <cell r="K29">
            <v>27600</v>
          </cell>
        </row>
        <row r="30">
          <cell r="K30">
            <v>96000</v>
          </cell>
        </row>
        <row r="31">
          <cell r="K31">
            <v>102399</v>
          </cell>
        </row>
        <row r="32">
          <cell r="K32">
            <v>185302.28</v>
          </cell>
        </row>
        <row r="33">
          <cell r="K33">
            <v>34240</v>
          </cell>
        </row>
        <row r="34">
          <cell r="K34">
            <v>15799.539999999999</v>
          </cell>
        </row>
        <row r="35">
          <cell r="K35">
            <v>163442.84</v>
          </cell>
        </row>
        <row r="36">
          <cell r="K36">
            <v>76777</v>
          </cell>
        </row>
        <row r="37">
          <cell r="K37">
            <v>2300</v>
          </cell>
        </row>
        <row r="38">
          <cell r="K38">
            <v>10291.73</v>
          </cell>
        </row>
        <row r="39">
          <cell r="K39">
            <v>297</v>
          </cell>
        </row>
        <row r="40">
          <cell r="K40">
            <v>2500</v>
          </cell>
        </row>
        <row r="41">
          <cell r="K41">
            <v>22050</v>
          </cell>
        </row>
        <row r="42">
          <cell r="K42">
            <v>0</v>
          </cell>
        </row>
        <row r="43">
          <cell r="K43">
            <v>92485</v>
          </cell>
        </row>
        <row r="44">
          <cell r="K44">
            <v>77925</v>
          </cell>
        </row>
        <row r="46">
          <cell r="K46">
            <v>4300.88</v>
          </cell>
        </row>
        <row r="47">
          <cell r="K47">
            <v>32388.129999999997</v>
          </cell>
        </row>
        <row r="48">
          <cell r="K48">
            <v>62138.89</v>
          </cell>
        </row>
        <row r="49">
          <cell r="K49">
            <v>73752.77</v>
          </cell>
        </row>
        <row r="50">
          <cell r="K50">
            <v>155118.35</v>
          </cell>
        </row>
        <row r="51">
          <cell r="K51">
            <v>7826</v>
          </cell>
        </row>
        <row r="52">
          <cell r="K52">
            <v>43479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589.41000000000008</v>
          </cell>
        </row>
      </sheetData>
      <sheetData sheetId="8">
        <row r="4">
          <cell r="F4">
            <v>373407.64</v>
          </cell>
          <cell r="K4">
            <v>287957.65000000002</v>
          </cell>
        </row>
        <row r="5">
          <cell r="F5">
            <v>346781.67</v>
          </cell>
          <cell r="K5">
            <v>312553.86</v>
          </cell>
        </row>
        <row r="6">
          <cell r="F6">
            <v>550216.53</v>
          </cell>
          <cell r="K6">
            <v>567333</v>
          </cell>
        </row>
        <row r="7">
          <cell r="F7">
            <v>382951.57999999996</v>
          </cell>
          <cell r="K7">
            <v>340655.82999999996</v>
          </cell>
        </row>
        <row r="8">
          <cell r="F8">
            <v>38478.51</v>
          </cell>
          <cell r="K8">
            <v>38374.559999999998</v>
          </cell>
        </row>
        <row r="9">
          <cell r="F9">
            <v>245956.80000000002</v>
          </cell>
          <cell r="K9">
            <v>245956.80000000002</v>
          </cell>
        </row>
        <row r="10">
          <cell r="F10">
            <v>56700</v>
          </cell>
          <cell r="K10">
            <v>56700</v>
          </cell>
        </row>
        <row r="11">
          <cell r="F11">
            <v>133910.48000000001</v>
          </cell>
          <cell r="K11">
            <v>133850</v>
          </cell>
        </row>
        <row r="13">
          <cell r="F13">
            <v>1834406.94</v>
          </cell>
        </row>
        <row r="16">
          <cell r="K16">
            <v>98522.85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105889.44</v>
          </cell>
        </row>
        <row r="20">
          <cell r="K20">
            <v>6296.9</v>
          </cell>
        </row>
        <row r="21">
          <cell r="K21">
            <v>41291.279999999999</v>
          </cell>
        </row>
        <row r="23">
          <cell r="K23">
            <v>144000</v>
          </cell>
        </row>
        <row r="24">
          <cell r="K24">
            <v>229194</v>
          </cell>
        </row>
        <row r="25">
          <cell r="K25">
            <v>82819.600000000006</v>
          </cell>
        </row>
        <row r="26">
          <cell r="K26">
            <v>45165</v>
          </cell>
        </row>
        <row r="27">
          <cell r="K27">
            <v>11400</v>
          </cell>
        </row>
        <row r="28">
          <cell r="K28">
            <v>40864.629999999997</v>
          </cell>
        </row>
        <row r="29">
          <cell r="K29">
            <v>27600</v>
          </cell>
        </row>
        <row r="30">
          <cell r="K30">
            <v>96000</v>
          </cell>
        </row>
        <row r="31">
          <cell r="K31">
            <v>102399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13142.09</v>
          </cell>
        </row>
        <row r="35">
          <cell r="K35">
            <v>150422.49</v>
          </cell>
        </row>
        <row r="36">
          <cell r="K36">
            <v>96480</v>
          </cell>
        </row>
        <row r="37">
          <cell r="K37">
            <v>0</v>
          </cell>
        </row>
        <row r="38">
          <cell r="K38">
            <v>10031.870000000001</v>
          </cell>
        </row>
        <row r="39">
          <cell r="K39">
            <v>297</v>
          </cell>
        </row>
        <row r="40">
          <cell r="K40">
            <v>27631.58</v>
          </cell>
        </row>
        <row r="41">
          <cell r="K41">
            <v>58000</v>
          </cell>
        </row>
        <row r="42">
          <cell r="K42">
            <v>18200</v>
          </cell>
        </row>
        <row r="44">
          <cell r="K44">
            <v>0</v>
          </cell>
        </row>
        <row r="45">
          <cell r="K45">
            <v>13901.62</v>
          </cell>
        </row>
        <row r="46">
          <cell r="K46">
            <v>12004.66</v>
          </cell>
        </row>
        <row r="47">
          <cell r="K47">
            <v>281237.14</v>
          </cell>
        </row>
        <row r="48">
          <cell r="K48">
            <v>19970.170000000002</v>
          </cell>
        </row>
        <row r="49">
          <cell r="K49">
            <v>7019.92</v>
          </cell>
        </row>
        <row r="50">
          <cell r="K50">
            <v>2250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248.14</v>
          </cell>
        </row>
      </sheetData>
      <sheetData sheetId="9">
        <row r="4">
          <cell r="F4">
            <v>439291.02999999997</v>
          </cell>
          <cell r="K4">
            <v>420733.18</v>
          </cell>
        </row>
        <row r="5">
          <cell r="F5">
            <v>396719.82</v>
          </cell>
          <cell r="K5">
            <v>383935.12000000005</v>
          </cell>
        </row>
        <row r="6">
          <cell r="F6">
            <v>1524794.28</v>
          </cell>
          <cell r="K6">
            <v>1516402.2200000002</v>
          </cell>
        </row>
        <row r="7">
          <cell r="F7">
            <v>317856.89</v>
          </cell>
          <cell r="K7">
            <v>395311.12</v>
          </cell>
        </row>
        <row r="8">
          <cell r="F8">
            <v>31424.010000000002</v>
          </cell>
          <cell r="K8">
            <v>38374.559999999998</v>
          </cell>
        </row>
        <row r="9">
          <cell r="F9">
            <v>245956.80000000002</v>
          </cell>
          <cell r="K9">
            <v>245956.80000000002</v>
          </cell>
        </row>
        <row r="10">
          <cell r="F10">
            <v>56700</v>
          </cell>
          <cell r="K10">
            <v>56700</v>
          </cell>
        </row>
        <row r="11">
          <cell r="F11">
            <v>131917.96</v>
          </cell>
          <cell r="K11">
            <v>129600</v>
          </cell>
        </row>
        <row r="13">
          <cell r="F13">
            <v>1733597.21</v>
          </cell>
        </row>
        <row r="16">
          <cell r="K16">
            <v>56035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105000</v>
          </cell>
        </row>
        <row r="20">
          <cell r="K20">
            <v>56706</v>
          </cell>
        </row>
        <row r="21">
          <cell r="K21">
            <v>43983.49</v>
          </cell>
        </row>
        <row r="23">
          <cell r="K23">
            <v>135483.6</v>
          </cell>
        </row>
        <row r="24">
          <cell r="K24">
            <v>229194</v>
          </cell>
        </row>
        <row r="25">
          <cell r="K25">
            <v>105262.11</v>
          </cell>
        </row>
        <row r="26">
          <cell r="K26">
            <v>56433.4</v>
          </cell>
        </row>
        <row r="27">
          <cell r="K27">
            <v>11400</v>
          </cell>
        </row>
        <row r="28">
          <cell r="K28">
            <v>13492.57</v>
          </cell>
        </row>
        <row r="29">
          <cell r="K29">
            <v>27600</v>
          </cell>
        </row>
        <row r="30">
          <cell r="K30">
            <v>96000</v>
          </cell>
        </row>
        <row r="31">
          <cell r="K31">
            <v>170665</v>
          </cell>
        </row>
        <row r="32">
          <cell r="K32">
            <v>46147</v>
          </cell>
        </row>
        <row r="33">
          <cell r="K33">
            <v>0</v>
          </cell>
        </row>
        <row r="34">
          <cell r="K34">
            <v>17244.399999999998</v>
          </cell>
        </row>
        <row r="35">
          <cell r="K35">
            <v>196617.78000000003</v>
          </cell>
        </row>
        <row r="36">
          <cell r="K36">
            <v>65400</v>
          </cell>
        </row>
        <row r="37">
          <cell r="K37">
            <v>11089.36</v>
          </cell>
        </row>
        <row r="38">
          <cell r="K38">
            <v>297</v>
          </cell>
        </row>
        <row r="39">
          <cell r="K39">
            <v>23780</v>
          </cell>
        </row>
        <row r="40">
          <cell r="K40">
            <v>70000</v>
          </cell>
        </row>
        <row r="42">
          <cell r="K42">
            <v>4135.5200000000004</v>
          </cell>
        </row>
        <row r="43">
          <cell r="K43">
            <v>149113.60999999999</v>
          </cell>
        </row>
        <row r="44">
          <cell r="K44">
            <v>68192.83</v>
          </cell>
        </row>
        <row r="45">
          <cell r="K45">
            <v>0</v>
          </cell>
        </row>
        <row r="46">
          <cell r="K46">
            <v>52536</v>
          </cell>
        </row>
        <row r="47">
          <cell r="K47">
            <v>12187.65</v>
          </cell>
        </row>
        <row r="48">
          <cell r="K48">
            <v>16510</v>
          </cell>
        </row>
        <row r="49">
          <cell r="K49">
            <v>0</v>
          </cell>
        </row>
        <row r="50">
          <cell r="K50">
            <v>3727.92</v>
          </cell>
        </row>
        <row r="51">
          <cell r="K51">
            <v>862.96</v>
          </cell>
        </row>
      </sheetData>
      <sheetData sheetId="10">
        <row r="4">
          <cell r="F4">
            <v>415124.5</v>
          </cell>
          <cell r="J4">
            <v>396302.82999999996</v>
          </cell>
        </row>
        <row r="5">
          <cell r="F5">
            <v>393367.74</v>
          </cell>
          <cell r="J5">
            <v>393383.48</v>
          </cell>
        </row>
        <row r="6">
          <cell r="F6">
            <v>3503359.9200000004</v>
          </cell>
          <cell r="J6">
            <v>3499981.63</v>
          </cell>
        </row>
        <row r="7">
          <cell r="F7">
            <v>581966.37</v>
          </cell>
          <cell r="J7">
            <v>548485.60000000009</v>
          </cell>
        </row>
        <row r="8">
          <cell r="F8">
            <v>45533.159999999996</v>
          </cell>
          <cell r="J8">
            <v>36617.040000000001</v>
          </cell>
        </row>
        <row r="9">
          <cell r="F9">
            <v>245956.80000000002</v>
          </cell>
          <cell r="J9">
            <v>245956.80000000002</v>
          </cell>
        </row>
        <row r="10">
          <cell r="F10">
            <v>54795.899999999994</v>
          </cell>
          <cell r="J10">
            <v>56700</v>
          </cell>
        </row>
        <row r="11">
          <cell r="F11">
            <v>128627.23000000001</v>
          </cell>
          <cell r="J11">
            <v>129600</v>
          </cell>
        </row>
        <row r="13">
          <cell r="F13">
            <v>1936920.1400000001</v>
          </cell>
        </row>
        <row r="16">
          <cell r="J16">
            <v>103449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105000</v>
          </cell>
        </row>
        <row r="20">
          <cell r="J20">
            <v>52962</v>
          </cell>
        </row>
        <row r="21">
          <cell r="J21">
            <v>52805.229999999996</v>
          </cell>
        </row>
        <row r="23">
          <cell r="J23">
            <v>144000</v>
          </cell>
        </row>
        <row r="24">
          <cell r="J24">
            <v>229194</v>
          </cell>
        </row>
        <row r="25">
          <cell r="J25">
            <v>119541.6</v>
          </cell>
        </row>
        <row r="26">
          <cell r="J26">
            <v>62067.4</v>
          </cell>
        </row>
        <row r="27">
          <cell r="J27">
            <v>11400</v>
          </cell>
        </row>
        <row r="28">
          <cell r="J28">
            <v>54640.800000000003</v>
          </cell>
        </row>
        <row r="29">
          <cell r="J29">
            <v>27600</v>
          </cell>
        </row>
        <row r="30">
          <cell r="J30">
            <v>96000</v>
          </cell>
        </row>
        <row r="31">
          <cell r="J31">
            <v>0</v>
          </cell>
        </row>
        <row r="32">
          <cell r="J32">
            <v>55000</v>
          </cell>
        </row>
        <row r="33">
          <cell r="J33">
            <v>88000</v>
          </cell>
        </row>
        <row r="34">
          <cell r="J34">
            <v>9490</v>
          </cell>
        </row>
        <row r="35">
          <cell r="J35">
            <v>180846.84999999998</v>
          </cell>
        </row>
        <row r="36">
          <cell r="J36">
            <v>65400</v>
          </cell>
        </row>
        <row r="37">
          <cell r="J37">
            <v>11047.779999999999</v>
          </cell>
        </row>
        <row r="38">
          <cell r="J38">
            <v>296.12</v>
          </cell>
        </row>
        <row r="39">
          <cell r="J39">
            <v>22050</v>
          </cell>
        </row>
        <row r="40">
          <cell r="J40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10149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326.5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D1" workbookViewId="0">
      <selection activeCell="S6" sqref="S6"/>
    </sheetView>
  </sheetViews>
  <sheetFormatPr defaultRowHeight="15" x14ac:dyDescent="0.25"/>
  <cols>
    <col min="2" max="2" width="17.7109375" customWidth="1"/>
    <col min="3" max="4" width="13.7109375" customWidth="1"/>
    <col min="5" max="5" width="14.140625" customWidth="1"/>
    <col min="6" max="6" width="13.42578125" customWidth="1"/>
    <col min="7" max="7" width="13.85546875" customWidth="1"/>
    <col min="8" max="8" width="13.28515625" customWidth="1"/>
    <col min="9" max="9" width="13.7109375" customWidth="1"/>
    <col min="10" max="10" width="12.85546875" customWidth="1"/>
    <col min="11" max="11" width="12.7109375" customWidth="1"/>
    <col min="12" max="12" width="10.140625" customWidth="1"/>
    <col min="13" max="13" width="13.42578125" customWidth="1"/>
    <col min="14" max="14" width="13.28515625" customWidth="1"/>
  </cols>
  <sheetData>
    <row r="1" spans="1:14" x14ac:dyDescent="0.25">
      <c r="K1" s="121" t="s">
        <v>0</v>
      </c>
      <c r="L1" s="121"/>
    </row>
    <row r="2" spans="1:14" ht="15.75" x14ac:dyDescent="0.3">
      <c r="B2" s="122" t="s">
        <v>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4" x14ac:dyDescent="0.25">
      <c r="A3" s="124" t="s">
        <v>2</v>
      </c>
      <c r="B3" s="125" t="s">
        <v>3</v>
      </c>
      <c r="C3" s="127" t="s">
        <v>4</v>
      </c>
      <c r="D3" s="127"/>
      <c r="E3" s="127"/>
      <c r="F3" s="127"/>
      <c r="G3" s="1"/>
      <c r="H3" s="127" t="s">
        <v>5</v>
      </c>
      <c r="I3" s="127"/>
      <c r="J3" s="127"/>
      <c r="K3" s="127"/>
      <c r="L3" s="119" t="s">
        <v>6</v>
      </c>
      <c r="M3" s="2"/>
      <c r="N3" s="119" t="s">
        <v>6</v>
      </c>
    </row>
    <row r="4" spans="1:14" x14ac:dyDescent="0.25">
      <c r="A4" s="124"/>
      <c r="B4" s="126"/>
      <c r="C4" s="3" t="s">
        <v>7</v>
      </c>
      <c r="D4" s="3" t="s">
        <v>8</v>
      </c>
      <c r="E4" s="3" t="s">
        <v>9</v>
      </c>
      <c r="F4" s="4" t="s">
        <v>10</v>
      </c>
      <c r="G4" s="4" t="s">
        <v>11</v>
      </c>
      <c r="H4" s="3" t="s">
        <v>12</v>
      </c>
      <c r="I4" s="3" t="s">
        <v>13</v>
      </c>
      <c r="J4" s="3" t="s">
        <v>9</v>
      </c>
      <c r="K4" s="4" t="s">
        <v>14</v>
      </c>
      <c r="L4" s="120"/>
      <c r="M4" s="4" t="s">
        <v>11</v>
      </c>
      <c r="N4" s="120"/>
    </row>
    <row r="5" spans="1:14" x14ac:dyDescent="0.25">
      <c r="A5" s="5" t="s">
        <v>15</v>
      </c>
      <c r="B5" s="6" t="s">
        <v>16</v>
      </c>
      <c r="C5" s="7">
        <f>'[1]Отчет по основной деят-сти 1кв'!F4</f>
        <v>415124.5</v>
      </c>
      <c r="D5" s="7">
        <f>'[1]Отчет по основной деят-сти 2 кв'!F4</f>
        <v>439291.02999999997</v>
      </c>
      <c r="E5" s="7">
        <f>'[1]Отчет по основной деят-сти 3 кв'!F4</f>
        <v>373407.64</v>
      </c>
      <c r="F5" s="7">
        <f>'[1]Отчет по основной деят-сти 4кв'!F4</f>
        <v>405905.27999999997</v>
      </c>
      <c r="G5" s="7">
        <f>F5+E5+D5+C5</f>
        <v>1633728.45</v>
      </c>
      <c r="H5" s="7">
        <f>'[1]Отчет по основной деят-сти 1кв'!J4</f>
        <v>396302.82999999996</v>
      </c>
      <c r="I5" s="7">
        <f>'[1]Отчет по основной деят-сти 2 кв'!K4</f>
        <v>420733.18</v>
      </c>
      <c r="J5" s="7">
        <f>'[1]Отчет по основной деят-сти 3 кв'!K4</f>
        <v>287957.65000000002</v>
      </c>
      <c r="K5" s="7">
        <f>'[1]Отчет по основной деят-сти 4кв'!K4</f>
        <v>351772.81999999995</v>
      </c>
      <c r="L5" s="8"/>
      <c r="M5" s="9">
        <f>K5+J5+I5+H5</f>
        <v>1456766.48</v>
      </c>
      <c r="N5" s="9">
        <f>G5-M5</f>
        <v>176961.96999999997</v>
      </c>
    </row>
    <row r="6" spans="1:14" x14ac:dyDescent="0.25">
      <c r="A6" s="5" t="s">
        <v>17</v>
      </c>
      <c r="B6" s="6" t="s">
        <v>18</v>
      </c>
      <c r="C6" s="7">
        <f>'[1]Отчет по основной деят-сти 1кв'!F5</f>
        <v>393367.74</v>
      </c>
      <c r="D6" s="7">
        <f>'[1]Отчет по основной деят-сти 2 кв'!F5</f>
        <v>396719.82</v>
      </c>
      <c r="E6" s="7">
        <f>'[1]Отчет по основной деят-сти 3 кв'!F5</f>
        <v>346781.67</v>
      </c>
      <c r="F6" s="7">
        <f>'[1]Отчет по основной деят-сти 4кв'!F5</f>
        <v>383687.30000000005</v>
      </c>
      <c r="G6" s="7">
        <f t="shared" ref="G6:G12" si="0">F6+E6+D6+C6</f>
        <v>1520556.53</v>
      </c>
      <c r="H6" s="7">
        <f>'[1]Отчет по основной деят-сти 1кв'!J5</f>
        <v>393383.48</v>
      </c>
      <c r="I6" s="7">
        <f>'[1]Отчет по основной деят-сти 2 кв'!K5</f>
        <v>383935.12000000005</v>
      </c>
      <c r="J6" s="7">
        <f>'[1]Отчет по основной деят-сти 3 кв'!K5</f>
        <v>312553.86</v>
      </c>
      <c r="K6" s="7">
        <f>'[1]Отчет по основной деят-сти 4кв'!K5</f>
        <v>381540.07</v>
      </c>
      <c r="L6" s="8"/>
      <c r="M6" s="9">
        <f t="shared" ref="M6:M12" si="1">K6+J6+I6+H6</f>
        <v>1471412.53</v>
      </c>
      <c r="N6" s="9">
        <f t="shared" ref="N6:N13" si="2">G6-M6</f>
        <v>49144</v>
      </c>
    </row>
    <row r="7" spans="1:14" x14ac:dyDescent="0.25">
      <c r="A7" s="5" t="s">
        <v>19</v>
      </c>
      <c r="B7" s="6" t="s">
        <v>20</v>
      </c>
      <c r="C7" s="7">
        <f>'[1]Отчет по основной деят-сти 1кв'!F6</f>
        <v>3503359.9200000004</v>
      </c>
      <c r="D7" s="7">
        <f>'[1]Отчет по основной деят-сти 2 кв'!F6</f>
        <v>1524794.28</v>
      </c>
      <c r="E7" s="7">
        <f>'[1]Отчет по основной деят-сти 3 кв'!F6</f>
        <v>550216.53</v>
      </c>
      <c r="F7" s="7">
        <f>'[1]Отчет по основной деят-сти 4кв'!F6</f>
        <v>2562003.12</v>
      </c>
      <c r="G7" s="7">
        <f t="shared" si="0"/>
        <v>8140373.8500000015</v>
      </c>
      <c r="H7" s="7">
        <f>'[1]Отчет по основной деят-сти 1кв'!J6</f>
        <v>3499981.63</v>
      </c>
      <c r="I7" s="7">
        <f>'[1]Отчет по основной деят-сти 2 кв'!K6</f>
        <v>1516402.2200000002</v>
      </c>
      <c r="J7" s="7">
        <f>'[1]Отчет по основной деят-сти 3 кв'!K6</f>
        <v>567333</v>
      </c>
      <c r="K7" s="7">
        <f>'[1]Отчет по основной деят-сти 4кв'!K6</f>
        <v>2562024.21</v>
      </c>
      <c r="L7" s="8"/>
      <c r="M7" s="9">
        <f t="shared" si="1"/>
        <v>8145741.0599999996</v>
      </c>
      <c r="N7" s="9">
        <f t="shared" si="2"/>
        <v>-5367.2099999981001</v>
      </c>
    </row>
    <row r="8" spans="1:14" x14ac:dyDescent="0.25">
      <c r="A8" s="5" t="s">
        <v>21</v>
      </c>
      <c r="B8" s="6" t="s">
        <v>22</v>
      </c>
      <c r="C8" s="7">
        <f>'[1]Отчет по основной деят-сти 1кв'!F7</f>
        <v>581966.37</v>
      </c>
      <c r="D8" s="7">
        <f>'[1]Отчет по основной деят-сти 2 кв'!F7</f>
        <v>317856.89</v>
      </c>
      <c r="E8" s="7">
        <f>'[1]Отчет по основной деят-сти 3 кв'!F7</f>
        <v>382951.57999999996</v>
      </c>
      <c r="F8" s="7">
        <f>'[1]Отчет по основной деят-сти 4кв'!F7</f>
        <v>474182.38</v>
      </c>
      <c r="G8" s="7">
        <f t="shared" si="0"/>
        <v>1756957.2200000002</v>
      </c>
      <c r="H8" s="7">
        <f>'[1]Отчет по основной деят-сти 1кв'!J7</f>
        <v>548485.60000000009</v>
      </c>
      <c r="I8" s="7">
        <f>'[1]Отчет по основной деят-сти 2 кв'!K7</f>
        <v>395311.12</v>
      </c>
      <c r="J8" s="7">
        <f>'[1]Отчет по основной деят-сти 3 кв'!K7</f>
        <v>340655.82999999996</v>
      </c>
      <c r="K8" s="7">
        <f>'[1]Отчет по основной деят-сти 4кв'!K7</f>
        <v>521668.77999999997</v>
      </c>
      <c r="L8" s="7"/>
      <c r="M8" s="9">
        <f t="shared" si="1"/>
        <v>1806121.33</v>
      </c>
      <c r="N8" s="9">
        <f t="shared" si="2"/>
        <v>-49164.10999999987</v>
      </c>
    </row>
    <row r="9" spans="1:14" x14ac:dyDescent="0.25">
      <c r="A9" s="5" t="s">
        <v>23</v>
      </c>
      <c r="B9" s="6" t="s">
        <v>24</v>
      </c>
      <c r="C9" s="7">
        <f>'[1]Отчет по основной деят-сти 1кв'!F8</f>
        <v>45533.159999999996</v>
      </c>
      <c r="D9" s="7">
        <f>'[1]Отчет по основной деят-сти 2 кв'!F8</f>
        <v>31424.010000000002</v>
      </c>
      <c r="E9" s="7">
        <f>'[1]Отчет по основной деят-сти 3 кв'!F8</f>
        <v>38478.51</v>
      </c>
      <c r="F9" s="7">
        <f>'[1]Отчет по основной деят-сти 4кв'!F8</f>
        <v>38478.520000000004</v>
      </c>
      <c r="G9" s="7">
        <f t="shared" si="0"/>
        <v>153914.20000000001</v>
      </c>
      <c r="H9" s="7">
        <f>'[1]Отчет по основной деят-сти 1кв'!J8</f>
        <v>36617.040000000001</v>
      </c>
      <c r="I9" s="7">
        <f>'[1]Отчет по основной деят-сти 2 кв'!K8</f>
        <v>38374.559999999998</v>
      </c>
      <c r="J9" s="7">
        <f>'[1]Отчет по основной деят-сти 3 кв'!K8</f>
        <v>38374.559999999998</v>
      </c>
      <c r="K9" s="7">
        <f>'[1]Отчет по основной деят-сти 4кв'!K8</f>
        <v>40132.080000000002</v>
      </c>
      <c r="L9" s="8"/>
      <c r="M9" s="9">
        <f t="shared" si="1"/>
        <v>153498.23999999999</v>
      </c>
      <c r="N9" s="9">
        <f t="shared" si="2"/>
        <v>415.96000000002095</v>
      </c>
    </row>
    <row r="10" spans="1:14" x14ac:dyDescent="0.25">
      <c r="A10" s="5" t="s">
        <v>25</v>
      </c>
      <c r="B10" s="6" t="s">
        <v>26</v>
      </c>
      <c r="C10" s="7">
        <f>'[1]Отчет по основной деят-сти 1кв'!F9</f>
        <v>245956.80000000002</v>
      </c>
      <c r="D10" s="7">
        <f>'[1]Отчет по основной деят-сти 2 кв'!F9</f>
        <v>245956.80000000002</v>
      </c>
      <c r="E10" s="7">
        <f>'[1]Отчет по основной деят-сти 3 кв'!F9</f>
        <v>245956.80000000002</v>
      </c>
      <c r="F10" s="7">
        <f>'[1]Отчет по основной деят-сти 4кв'!F9</f>
        <v>245956.80000000002</v>
      </c>
      <c r="G10" s="7">
        <f t="shared" si="0"/>
        <v>983827.20000000007</v>
      </c>
      <c r="H10" s="7">
        <f>'[1]Отчет по основной деят-сти 1кв'!J9</f>
        <v>245956.80000000002</v>
      </c>
      <c r="I10" s="7">
        <f>'[1]Отчет по основной деят-сти 2 кв'!K9</f>
        <v>245956.80000000002</v>
      </c>
      <c r="J10" s="7">
        <f>'[1]Отчет по основной деят-сти 3 кв'!K9</f>
        <v>245956.80000000002</v>
      </c>
      <c r="K10" s="7">
        <f>'[1]Отчет по основной деят-сти 4кв'!K9</f>
        <v>245956.80000000002</v>
      </c>
      <c r="L10" s="8"/>
      <c r="M10" s="10">
        <f t="shared" si="1"/>
        <v>983827.20000000007</v>
      </c>
      <c r="N10" s="9">
        <f t="shared" si="2"/>
        <v>0</v>
      </c>
    </row>
    <row r="11" spans="1:14" x14ac:dyDescent="0.25">
      <c r="A11" s="5" t="s">
        <v>27</v>
      </c>
      <c r="B11" s="11" t="s">
        <v>28</v>
      </c>
      <c r="C11" s="7">
        <f>'[1]Отчет по основной деят-сти 1кв'!F10</f>
        <v>54795.899999999994</v>
      </c>
      <c r="D11" s="7">
        <f>'[1]Отчет по основной деят-сти 2 кв'!F10</f>
        <v>56700</v>
      </c>
      <c r="E11" s="7">
        <f>'[1]Отчет по основной деят-сти 3 кв'!F10</f>
        <v>56700</v>
      </c>
      <c r="F11" s="7">
        <f>'[1]Отчет по основной деят-сти 4кв'!F10</f>
        <v>56700</v>
      </c>
      <c r="G11" s="7">
        <f t="shared" si="0"/>
        <v>224895.9</v>
      </c>
      <c r="H11" s="7">
        <f>'[1]Отчет по основной деят-сти 1кв'!J10</f>
        <v>56700</v>
      </c>
      <c r="I11" s="7">
        <f>'[1]Отчет по основной деят-сти 2 кв'!K10</f>
        <v>56700</v>
      </c>
      <c r="J11" s="7">
        <f>'[1]Отчет по основной деят-сти 3 кв'!K10</f>
        <v>56700</v>
      </c>
      <c r="K11" s="7">
        <f>'[1]Отчет по основной деят-сти 4кв'!K10</f>
        <v>56700</v>
      </c>
      <c r="L11" s="8"/>
      <c r="M11" s="10">
        <f t="shared" si="1"/>
        <v>226800</v>
      </c>
      <c r="N11" s="9">
        <f t="shared" si="2"/>
        <v>-1904.1000000000058</v>
      </c>
    </row>
    <row r="12" spans="1:14" x14ac:dyDescent="0.25">
      <c r="A12" s="5" t="s">
        <v>29</v>
      </c>
      <c r="B12" s="6" t="s">
        <v>30</v>
      </c>
      <c r="C12" s="7">
        <f>'[1]Отчет по основной деят-сти 1кв'!F11</f>
        <v>128627.23000000001</v>
      </c>
      <c r="D12" s="7">
        <f>'[1]Отчет по основной деят-сти 2 кв'!F11</f>
        <v>131917.96</v>
      </c>
      <c r="E12" s="7">
        <f>'[1]Отчет по основной деят-сти 3 кв'!F11</f>
        <v>133910.48000000001</v>
      </c>
      <c r="F12" s="7">
        <f>'[1]Отчет по основной деят-сти 4кв'!F11</f>
        <v>132985.79999999999</v>
      </c>
      <c r="G12" s="7">
        <f t="shared" si="0"/>
        <v>527441.47</v>
      </c>
      <c r="H12" s="7">
        <f>'[1]Отчет по основной деят-сти 1кв'!J11</f>
        <v>129600</v>
      </c>
      <c r="I12" s="7">
        <f>'[1]Отчет по основной деят-сти 2 кв'!K11</f>
        <v>129600</v>
      </c>
      <c r="J12" s="7">
        <f>'[1]Отчет по основной деят-сти 3 кв'!K11</f>
        <v>133850</v>
      </c>
      <c r="K12" s="7">
        <f>'[1]Отчет по основной деят-сти 4кв'!K11</f>
        <v>129600</v>
      </c>
      <c r="L12" s="7"/>
      <c r="M12" s="9">
        <f t="shared" si="1"/>
        <v>522650</v>
      </c>
      <c r="N12" s="9">
        <f t="shared" si="2"/>
        <v>4791.4699999999721</v>
      </c>
    </row>
    <row r="13" spans="1:14" x14ac:dyDescent="0.25">
      <c r="A13" s="5" t="s">
        <v>31</v>
      </c>
      <c r="B13" s="12" t="s">
        <v>32</v>
      </c>
      <c r="C13" s="13">
        <f t="shared" ref="C13:L13" si="3">SUM(C5:C12)</f>
        <v>5368731.620000001</v>
      </c>
      <c r="D13" s="13">
        <f t="shared" si="3"/>
        <v>3144660.7899999996</v>
      </c>
      <c r="E13" s="13">
        <f t="shared" si="3"/>
        <v>2128403.21</v>
      </c>
      <c r="F13" s="14">
        <f t="shared" si="3"/>
        <v>4299899.2</v>
      </c>
      <c r="G13" s="13">
        <f>SUM(G5:G12)</f>
        <v>14941694.820000002</v>
      </c>
      <c r="H13" s="15">
        <f t="shared" si="3"/>
        <v>5307027.379999999</v>
      </c>
      <c r="I13" s="16">
        <f t="shared" si="3"/>
        <v>3187013.0000000005</v>
      </c>
      <c r="J13" s="16">
        <f t="shared" si="3"/>
        <v>1983381.7</v>
      </c>
      <c r="K13" s="16">
        <f t="shared" si="3"/>
        <v>4289394.76</v>
      </c>
      <c r="L13" s="16">
        <f t="shared" si="3"/>
        <v>0</v>
      </c>
      <c r="M13" s="9">
        <f>SUM(M5:M12)</f>
        <v>14766816.84</v>
      </c>
      <c r="N13" s="9">
        <f t="shared" si="2"/>
        <v>174877.98000000231</v>
      </c>
    </row>
    <row r="14" spans="1:14" ht="15.75" thickBot="1" x14ac:dyDescent="0.3">
      <c r="A14" s="5" t="s">
        <v>33</v>
      </c>
      <c r="B14" s="17" t="s">
        <v>34</v>
      </c>
      <c r="C14" s="18">
        <f>'[1]Отчет по основной деят-сти 1кв'!F13</f>
        <v>1936920.1400000001</v>
      </c>
      <c r="D14" s="19">
        <f>'[1]Отчет по основной деят-сти 2 кв'!F13</f>
        <v>1733597.21</v>
      </c>
      <c r="E14" s="19">
        <f>'[1]Отчет по основной деят-сти 3 кв'!F13</f>
        <v>1834406.94</v>
      </c>
      <c r="F14" s="20">
        <f>'[1]Отчет по основной деят-сти 4кв'!F13</f>
        <v>1834407.24</v>
      </c>
      <c r="G14" s="21">
        <f>F14+E14+D14+C14</f>
        <v>7339331.5299999993</v>
      </c>
      <c r="H14" s="22" t="s">
        <v>35</v>
      </c>
      <c r="I14" s="23" t="s">
        <v>35</v>
      </c>
      <c r="J14" s="23" t="s">
        <v>35</v>
      </c>
      <c r="K14" s="24" t="s">
        <v>35</v>
      </c>
      <c r="L14" s="21" t="s">
        <v>35</v>
      </c>
    </row>
    <row r="15" spans="1:14" ht="60.75" thickBot="1" x14ac:dyDescent="0.3">
      <c r="A15" s="25">
        <v>2</v>
      </c>
      <c r="B15" s="26" t="s">
        <v>36</v>
      </c>
      <c r="C15" s="27" t="s">
        <v>35</v>
      </c>
      <c r="D15" s="27" t="s">
        <v>35</v>
      </c>
      <c r="E15" s="27" t="s">
        <v>35</v>
      </c>
      <c r="F15" s="28" t="s">
        <v>35</v>
      </c>
      <c r="G15" s="29"/>
      <c r="H15" s="30">
        <f>H16+H22+H23+H35+H36+H37+H39+H40+H42+H45+H46+H52+H54+H55+H56+H43+H38+H51+H53</f>
        <v>1501266.28</v>
      </c>
      <c r="I15" s="31">
        <f>I16+I22+I23+I46+I35+I36+I37+I39+I40+I42+I45+I50+I51+I52+I53+I55+I56+I41</f>
        <v>1845097.1999999997</v>
      </c>
      <c r="J15" s="31">
        <f>J16+J22+J23+J35+J36+J37+J39+J40+J42+J45+J46+J50+J52+J55+J56+J51+J53+J44+J38+J43</f>
        <v>1742279.3799999997</v>
      </c>
      <c r="K15" s="31">
        <f>K16+K22+K23+K35+K36+K37+K38+K39+K40+K41+K42+K43+K44+K45+K46+K50+K51+K52+K53+K54+K55+K56</f>
        <v>2121626.8200000003</v>
      </c>
      <c r="L15" s="32"/>
      <c r="M15" s="33">
        <f>H15+I15+J15+K15</f>
        <v>7210269.6799999997</v>
      </c>
      <c r="N15" s="34">
        <f>G14-M15</f>
        <v>129061.84999999963</v>
      </c>
    </row>
    <row r="16" spans="1:14" ht="75.75" thickBot="1" x14ac:dyDescent="0.3">
      <c r="A16" s="5" t="s">
        <v>37</v>
      </c>
      <c r="B16" s="35" t="s">
        <v>38</v>
      </c>
      <c r="C16" s="36" t="s">
        <v>35</v>
      </c>
      <c r="D16" s="36" t="s">
        <v>35</v>
      </c>
      <c r="E16" s="36" t="s">
        <v>35</v>
      </c>
      <c r="F16" s="37" t="s">
        <v>35</v>
      </c>
      <c r="G16" s="38"/>
      <c r="H16" s="39">
        <f>H17+H18+H19+H20+H21</f>
        <v>261411</v>
      </c>
      <c r="I16" s="40">
        <f t="shared" ref="I16:J16" si="4">I17+I18+I19+I20+I21</f>
        <v>217741</v>
      </c>
      <c r="J16" s="40">
        <f t="shared" si="4"/>
        <v>210709.19</v>
      </c>
      <c r="K16" s="40">
        <f>K17+K18+K19+K20+K21</f>
        <v>202572.86</v>
      </c>
      <c r="L16" s="41" t="s">
        <v>35</v>
      </c>
      <c r="M16" s="33">
        <f>M21+M20+M17</f>
        <v>892434.05</v>
      </c>
      <c r="N16" s="34"/>
    </row>
    <row r="17" spans="1:14" x14ac:dyDescent="0.25">
      <c r="A17" s="5" t="s">
        <v>39</v>
      </c>
      <c r="B17" s="42" t="s">
        <v>40</v>
      </c>
      <c r="C17" s="43" t="s">
        <v>35</v>
      </c>
      <c r="D17" s="43" t="s">
        <v>35</v>
      </c>
      <c r="E17" s="43" t="s">
        <v>35</v>
      </c>
      <c r="F17" s="44" t="s">
        <v>35</v>
      </c>
      <c r="G17" s="7"/>
      <c r="H17" s="45">
        <f>'[1]Отчет по основной деят-сти 1кв'!J16</f>
        <v>103449</v>
      </c>
      <c r="I17" s="46">
        <f>'[1]Отчет по основной деят-сти 2 кв'!K16</f>
        <v>56035</v>
      </c>
      <c r="J17" s="46">
        <f>'[1]Отчет по основной деят-сти 3 кв'!K16</f>
        <v>98522.85</v>
      </c>
      <c r="K17" s="46">
        <f>'[1]Отчет по основной деят-сти 4кв'!K16</f>
        <v>97572.86</v>
      </c>
      <c r="L17" s="44" t="s">
        <v>35</v>
      </c>
      <c r="M17" s="47">
        <f t="shared" ref="M17:M56" si="5">H17+I17+J17+K17</f>
        <v>355579.71</v>
      </c>
    </row>
    <row r="18" spans="1:14" ht="30" x14ac:dyDescent="0.25">
      <c r="A18" s="5" t="s">
        <v>41</v>
      </c>
      <c r="B18" s="48" t="s">
        <v>42</v>
      </c>
      <c r="C18" s="7" t="s">
        <v>35</v>
      </c>
      <c r="D18" s="7" t="s">
        <v>35</v>
      </c>
      <c r="E18" s="7" t="s">
        <v>35</v>
      </c>
      <c r="F18" s="49" t="s">
        <v>35</v>
      </c>
      <c r="G18" s="7"/>
      <c r="H18" s="7">
        <f>'[1]Отчет по основной деят-сти 1кв'!J17</f>
        <v>0</v>
      </c>
      <c r="I18" s="7">
        <f>'[1]Отчет по основной деят-сти 2 кв'!K17</f>
        <v>0</v>
      </c>
      <c r="J18" s="7">
        <f>'[1]Отчет по основной деят-сти 3 кв'!K17</f>
        <v>0</v>
      </c>
      <c r="K18" s="7">
        <f>'[1]Отчет по основной деят-сти 4кв'!K17</f>
        <v>0</v>
      </c>
      <c r="L18" s="49"/>
      <c r="M18" s="9">
        <f t="shared" si="5"/>
        <v>0</v>
      </c>
    </row>
    <row r="19" spans="1:14" x14ac:dyDescent="0.25">
      <c r="A19" s="5" t="s">
        <v>43</v>
      </c>
      <c r="B19" s="48" t="s">
        <v>44</v>
      </c>
      <c r="C19" s="7" t="s">
        <v>35</v>
      </c>
      <c r="D19" s="7" t="s">
        <v>35</v>
      </c>
      <c r="E19" s="7" t="s">
        <v>35</v>
      </c>
      <c r="F19" s="7" t="s">
        <v>35</v>
      </c>
      <c r="G19" s="7"/>
      <c r="H19" s="7">
        <f>'[1]Отчет по основной деят-сти 1кв'!J18</f>
        <v>0</v>
      </c>
      <c r="I19" s="7">
        <f>'[1]Отчет по основной деят-сти 2 кв'!K18</f>
        <v>0</v>
      </c>
      <c r="J19" s="7">
        <f>'[1]Отчет по основной деят-сти 3 кв'!K18</f>
        <v>0</v>
      </c>
      <c r="K19" s="7">
        <f>'[1]Отчет по основной деят-сти 4кв'!K18</f>
        <v>0</v>
      </c>
      <c r="L19" s="49" t="s">
        <v>35</v>
      </c>
      <c r="M19" s="9">
        <f t="shared" si="5"/>
        <v>0</v>
      </c>
    </row>
    <row r="20" spans="1:14" ht="45" x14ac:dyDescent="0.25">
      <c r="A20" s="5" t="s">
        <v>45</v>
      </c>
      <c r="B20" s="48" t="s">
        <v>46</v>
      </c>
      <c r="C20" s="7"/>
      <c r="D20" s="7"/>
      <c r="E20" s="7"/>
      <c r="F20" s="7"/>
      <c r="G20" s="7"/>
      <c r="H20" s="7">
        <f>'[1]Отчет по основной деят-сти 1кв'!J19</f>
        <v>105000</v>
      </c>
      <c r="I20" s="7">
        <f>'[1]Отчет по основной деят-сти 2 кв'!K19</f>
        <v>105000</v>
      </c>
      <c r="J20" s="7">
        <f>'[1]Отчет по основной деят-сти 3 кв'!K19</f>
        <v>105889.44</v>
      </c>
      <c r="K20" s="7">
        <f>'[1]Отчет по основной деят-сти 4кв'!K19</f>
        <v>105000</v>
      </c>
      <c r="L20" s="49" t="s">
        <v>35</v>
      </c>
      <c r="M20" s="10">
        <f t="shared" si="5"/>
        <v>420889.44</v>
      </c>
    </row>
    <row r="21" spans="1:14" ht="120.75" thickBot="1" x14ac:dyDescent="0.3">
      <c r="A21" s="5" t="s">
        <v>47</v>
      </c>
      <c r="B21" s="50" t="s">
        <v>48</v>
      </c>
      <c r="C21" s="51" t="s">
        <v>35</v>
      </c>
      <c r="D21" s="51" t="s">
        <v>35</v>
      </c>
      <c r="E21" s="51" t="s">
        <v>35</v>
      </c>
      <c r="F21" s="51" t="s">
        <v>35</v>
      </c>
      <c r="G21" s="51"/>
      <c r="H21" s="52">
        <f>'[1]Отчет по основной деят-сти 1кв'!J20</f>
        <v>52962</v>
      </c>
      <c r="I21" s="53">
        <f>'[1]Отчет по основной деят-сти 2 кв'!K20</f>
        <v>56706</v>
      </c>
      <c r="J21" s="53">
        <f>'[1]Отчет по основной деят-сти 3 кв'!K20</f>
        <v>6296.9</v>
      </c>
      <c r="K21" s="53">
        <f>'[1]Отчет по основной деят-сти 4кв'!K20</f>
        <v>0</v>
      </c>
      <c r="L21" s="54" t="s">
        <v>35</v>
      </c>
      <c r="M21" s="55">
        <f t="shared" si="5"/>
        <v>115964.9</v>
      </c>
    </row>
    <row r="22" spans="1:14" ht="32.25" thickBot="1" x14ac:dyDescent="0.3">
      <c r="A22" s="5" t="s">
        <v>49</v>
      </c>
      <c r="B22" s="56" t="s">
        <v>50</v>
      </c>
      <c r="C22" s="57" t="s">
        <v>35</v>
      </c>
      <c r="D22" s="57" t="s">
        <v>35</v>
      </c>
      <c r="E22" s="57" t="s">
        <v>35</v>
      </c>
      <c r="F22" s="57" t="s">
        <v>35</v>
      </c>
      <c r="G22" s="57"/>
      <c r="H22" s="57">
        <f>'[1]Отчет по основной деят-сти 1кв'!J21</f>
        <v>52805.229999999996</v>
      </c>
      <c r="I22" s="58">
        <f>'[1]Отчет по основной деят-сти 2 кв'!K21</f>
        <v>43983.49</v>
      </c>
      <c r="J22" s="58">
        <f>'[1]Отчет по основной деят-сти 3 кв'!K21</f>
        <v>41291.279999999999</v>
      </c>
      <c r="K22" s="57">
        <f>'[1]Отчет по основной деят-сти 4кв'!K21</f>
        <v>40116.54</v>
      </c>
      <c r="L22" s="59" t="s">
        <v>35</v>
      </c>
      <c r="M22" s="60">
        <f t="shared" si="5"/>
        <v>178196.54</v>
      </c>
    </row>
    <row r="23" spans="1:14" ht="16.5" thickBot="1" x14ac:dyDescent="0.3">
      <c r="A23" s="5" t="s">
        <v>51</v>
      </c>
      <c r="B23" s="61" t="s">
        <v>52</v>
      </c>
      <c r="C23" s="62" t="s">
        <v>35</v>
      </c>
      <c r="D23" s="62" t="s">
        <v>35</v>
      </c>
      <c r="E23" s="62" t="s">
        <v>35</v>
      </c>
      <c r="F23" s="62" t="s">
        <v>35</v>
      </c>
      <c r="G23" s="62"/>
      <c r="H23" s="63">
        <f>H24+H25+H26+H27+H28+H29+H31+H32+H33+H30+H34</f>
        <v>887443.8</v>
      </c>
      <c r="I23" s="64">
        <f>I24+I25+I26+I27+I28+I29+I31+I32+I33+I30+I34</f>
        <v>891677.67999999993</v>
      </c>
      <c r="J23" s="64">
        <f t="shared" ref="J23" si="6">J24+J25+J26+J27+J28+J29+J31+J32+J33+J30+J34</f>
        <v>779442.23</v>
      </c>
      <c r="K23" s="39">
        <f>K24+K25+K26+K27+K28+K29+K31+K32+K33+K30+K34</f>
        <v>1035475.8800000001</v>
      </c>
      <c r="L23" s="65" t="s">
        <v>35</v>
      </c>
      <c r="M23" s="33">
        <f>M24+M25+M26+M27+M28+M29+M30+M31+M32+M33+M34</f>
        <v>3594039.59</v>
      </c>
      <c r="N23" s="34"/>
    </row>
    <row r="24" spans="1:14" ht="63.75" thickBot="1" x14ac:dyDescent="0.3">
      <c r="A24" s="66" t="s">
        <v>53</v>
      </c>
      <c r="B24" s="67" t="s">
        <v>54</v>
      </c>
      <c r="C24" s="68" t="s">
        <v>35</v>
      </c>
      <c r="D24" s="68" t="s">
        <v>35</v>
      </c>
      <c r="E24" s="68" t="s">
        <v>35</v>
      </c>
      <c r="F24" s="68" t="s">
        <v>35</v>
      </c>
      <c r="G24" s="68"/>
      <c r="H24" s="46">
        <f>'[1]Отчет по основной деят-сти 1кв'!J23</f>
        <v>144000</v>
      </c>
      <c r="I24" s="46">
        <f>'[1]Отчет по основной деят-сти 2 кв'!K23</f>
        <v>135483.6</v>
      </c>
      <c r="J24" s="46">
        <f>'[1]Отчет по основной деят-сти 3 кв'!K23</f>
        <v>144000</v>
      </c>
      <c r="K24" s="46">
        <f>'[1]Отчет по основной деят-сти 4кв'!K23</f>
        <v>144000</v>
      </c>
      <c r="L24" s="69" t="s">
        <v>35</v>
      </c>
      <c r="M24" s="47">
        <f t="shared" si="5"/>
        <v>567483.6</v>
      </c>
    </row>
    <row r="25" spans="1:14" ht="31.5" x14ac:dyDescent="0.25">
      <c r="A25" s="70" t="s">
        <v>55</v>
      </c>
      <c r="B25" s="71" t="s">
        <v>56</v>
      </c>
      <c r="C25" s="72" t="s">
        <v>35</v>
      </c>
      <c r="D25" s="72" t="s">
        <v>35</v>
      </c>
      <c r="E25" s="72" t="s">
        <v>35</v>
      </c>
      <c r="F25" s="72" t="s">
        <v>35</v>
      </c>
      <c r="G25" s="72"/>
      <c r="H25" s="7">
        <f>'[1]Отчет по основной деят-сти 1кв'!J24</f>
        <v>229194</v>
      </c>
      <c r="I25" s="7">
        <f>'[1]Отчет по основной деят-сти 2 кв'!K24</f>
        <v>229194</v>
      </c>
      <c r="J25" s="7">
        <f>'[1]Отчет по основной деят-сти 3 кв'!K24</f>
        <v>229194</v>
      </c>
      <c r="K25" s="7">
        <f>'[1]Отчет по основной деят-сти 4кв'!K24</f>
        <v>229194</v>
      </c>
      <c r="L25" s="73" t="s">
        <v>35</v>
      </c>
      <c r="M25" s="10">
        <f t="shared" si="5"/>
        <v>916776</v>
      </c>
    </row>
    <row r="26" spans="1:14" ht="63" x14ac:dyDescent="0.25">
      <c r="A26" s="5" t="s">
        <v>57</v>
      </c>
      <c r="B26" s="71" t="s">
        <v>58</v>
      </c>
      <c r="C26" s="72" t="s">
        <v>35</v>
      </c>
      <c r="D26" s="72" t="s">
        <v>35</v>
      </c>
      <c r="E26" s="72" t="s">
        <v>35</v>
      </c>
      <c r="F26" s="72" t="s">
        <v>35</v>
      </c>
      <c r="G26" s="72"/>
      <c r="H26" s="7">
        <f>'[1]Отчет по основной деят-сти 1кв'!J25</f>
        <v>119541.6</v>
      </c>
      <c r="I26" s="7">
        <f>'[1]Отчет по основной деят-сти 2 кв'!K25</f>
        <v>105262.11</v>
      </c>
      <c r="J26" s="7">
        <f>'[1]Отчет по основной деят-сти 3 кв'!K25</f>
        <v>82819.600000000006</v>
      </c>
      <c r="K26" s="7">
        <f>'[1]Отчет по основной деят-сти 4кв'!K25</f>
        <v>113284.79999999999</v>
      </c>
      <c r="L26" s="73" t="s">
        <v>35</v>
      </c>
      <c r="M26" s="10">
        <f t="shared" si="5"/>
        <v>420908.11000000004</v>
      </c>
    </row>
    <row r="27" spans="1:14" ht="78.75" x14ac:dyDescent="0.25">
      <c r="A27" s="5" t="s">
        <v>59</v>
      </c>
      <c r="B27" s="71" t="s">
        <v>60</v>
      </c>
      <c r="C27" s="72" t="s">
        <v>35</v>
      </c>
      <c r="D27" s="72" t="s">
        <v>35</v>
      </c>
      <c r="E27" s="72" t="s">
        <v>35</v>
      </c>
      <c r="F27" s="72" t="s">
        <v>35</v>
      </c>
      <c r="G27" s="72"/>
      <c r="H27" s="7">
        <f>'[1]Отчет по основной деят-сти 1кв'!J26</f>
        <v>62067.4</v>
      </c>
      <c r="I27" s="7">
        <f>'[1]Отчет по основной деят-сти 2 кв'!K26</f>
        <v>56433.4</v>
      </c>
      <c r="J27" s="7">
        <f>'[1]Отчет по основной деят-сти 3 кв'!K26</f>
        <v>45165</v>
      </c>
      <c r="K27" s="7">
        <f>'[1]Отчет по основной деят-сти 4кв'!K26</f>
        <v>45165</v>
      </c>
      <c r="L27" s="73" t="s">
        <v>35</v>
      </c>
      <c r="M27" s="10">
        <f t="shared" si="5"/>
        <v>208830.8</v>
      </c>
    </row>
    <row r="28" spans="1:14" ht="15.75" x14ac:dyDescent="0.25">
      <c r="A28" s="5" t="s">
        <v>61</v>
      </c>
      <c r="B28" s="71" t="s">
        <v>62</v>
      </c>
      <c r="C28" s="72" t="s">
        <v>35</v>
      </c>
      <c r="D28" s="72" t="s">
        <v>35</v>
      </c>
      <c r="E28" s="72" t="s">
        <v>35</v>
      </c>
      <c r="F28" s="72" t="s">
        <v>35</v>
      </c>
      <c r="G28" s="72"/>
      <c r="H28" s="7">
        <f>'[1]Отчет по основной деят-сти 1кв'!J27</f>
        <v>11400</v>
      </c>
      <c r="I28" s="7">
        <f>'[1]Отчет по основной деят-сти 2 кв'!K27</f>
        <v>11400</v>
      </c>
      <c r="J28" s="7">
        <f>'[1]Отчет по основной деят-сти 3 кв'!K27</f>
        <v>11400</v>
      </c>
      <c r="K28" s="7">
        <f>'[1]Отчет по основной деят-сти 4кв'!K27</f>
        <v>11400</v>
      </c>
      <c r="L28" s="73" t="s">
        <v>35</v>
      </c>
      <c r="M28" s="10">
        <f t="shared" si="5"/>
        <v>45600</v>
      </c>
    </row>
    <row r="29" spans="1:14" ht="78.75" x14ac:dyDescent="0.25">
      <c r="A29" s="5" t="s">
        <v>63</v>
      </c>
      <c r="B29" s="71" t="s">
        <v>64</v>
      </c>
      <c r="C29" s="72" t="s">
        <v>35</v>
      </c>
      <c r="D29" s="72" t="s">
        <v>35</v>
      </c>
      <c r="E29" s="72" t="s">
        <v>35</v>
      </c>
      <c r="F29" s="72" t="s">
        <v>35</v>
      </c>
      <c r="G29" s="72"/>
      <c r="H29" s="7">
        <f>'[1]Отчет по основной деят-сти 1кв'!J28</f>
        <v>54640.800000000003</v>
      </c>
      <c r="I29" s="7">
        <f>'[1]Отчет по основной деят-сти 2 кв'!K28</f>
        <v>13492.57</v>
      </c>
      <c r="J29" s="7">
        <f>'[1]Отчет по основной деят-сти 3 кв'!K28</f>
        <v>40864.629999999997</v>
      </c>
      <c r="K29" s="7">
        <f>'[1]Отчет по основной деят-сти 4кв'!K28</f>
        <v>46890.8</v>
      </c>
      <c r="L29" s="73" t="s">
        <v>35</v>
      </c>
      <c r="M29" s="10">
        <f t="shared" si="5"/>
        <v>155888.79999999999</v>
      </c>
    </row>
    <row r="30" spans="1:14" x14ac:dyDescent="0.25">
      <c r="A30" s="5" t="s">
        <v>65</v>
      </c>
      <c r="B30" s="48" t="s">
        <v>66</v>
      </c>
      <c r="C30" s="7" t="s">
        <v>35</v>
      </c>
      <c r="D30" s="7" t="s">
        <v>35</v>
      </c>
      <c r="E30" s="7" t="s">
        <v>35</v>
      </c>
      <c r="F30" s="7" t="s">
        <v>35</v>
      </c>
      <c r="G30" s="7"/>
      <c r="H30" s="7">
        <f>'[1]Отчет по основной деят-сти 1кв'!J29</f>
        <v>27600</v>
      </c>
      <c r="I30" s="7">
        <f>'[1]Отчет по основной деят-сти 2 кв'!K29</f>
        <v>27600</v>
      </c>
      <c r="J30" s="7">
        <f>'[1]Отчет по основной деят-сти 3 кв'!K29</f>
        <v>27600</v>
      </c>
      <c r="K30" s="7">
        <f>'[1]Отчет по основной деят-сти 4кв'!K29</f>
        <v>27600</v>
      </c>
      <c r="L30" s="49" t="s">
        <v>35</v>
      </c>
      <c r="M30" s="10">
        <f t="shared" si="5"/>
        <v>110400</v>
      </c>
    </row>
    <row r="31" spans="1:14" ht="15.75" x14ac:dyDescent="0.25">
      <c r="A31" s="5" t="s">
        <v>67</v>
      </c>
      <c r="B31" s="74" t="s">
        <v>68</v>
      </c>
      <c r="C31" s="72" t="s">
        <v>35</v>
      </c>
      <c r="D31" s="72" t="s">
        <v>35</v>
      </c>
      <c r="E31" s="72" t="s">
        <v>35</v>
      </c>
      <c r="F31" s="72" t="s">
        <v>35</v>
      </c>
      <c r="G31" s="72"/>
      <c r="H31" s="7">
        <f>'[1]Отчет по основной деят-сти 1кв'!J30</f>
        <v>96000</v>
      </c>
      <c r="I31" s="7">
        <f>'[1]Отчет по основной деят-сти 2 кв'!K30</f>
        <v>96000</v>
      </c>
      <c r="J31" s="7">
        <f>'[1]Отчет по основной деят-сти 3 кв'!K30</f>
        <v>96000</v>
      </c>
      <c r="K31" s="7">
        <f>'[1]Отчет по основной деят-сти 4кв'!K30</f>
        <v>96000</v>
      </c>
      <c r="L31" s="73" t="s">
        <v>35</v>
      </c>
      <c r="M31" s="10">
        <f t="shared" si="5"/>
        <v>384000</v>
      </c>
    </row>
    <row r="32" spans="1:14" ht="31.5" x14ac:dyDescent="0.25">
      <c r="A32" s="5" t="s">
        <v>69</v>
      </c>
      <c r="B32" s="75" t="s">
        <v>70</v>
      </c>
      <c r="C32" s="72" t="s">
        <v>35</v>
      </c>
      <c r="D32" s="72" t="s">
        <v>35</v>
      </c>
      <c r="E32" s="72" t="s">
        <v>35</v>
      </c>
      <c r="F32" s="72" t="s">
        <v>35</v>
      </c>
      <c r="G32" s="76"/>
      <c r="H32" s="7">
        <f>'[1]Отчет по основной деят-сти 1кв'!J31</f>
        <v>0</v>
      </c>
      <c r="I32" s="7">
        <f>'[1]Отчет по основной деят-сти 2 кв'!K31</f>
        <v>170665</v>
      </c>
      <c r="J32" s="7">
        <f>'[1]Отчет по основной деят-сти 3 кв'!K31</f>
        <v>102399</v>
      </c>
      <c r="K32" s="7">
        <f>'[1]Отчет по основной деят-сти 4кв'!K31</f>
        <v>102399</v>
      </c>
      <c r="L32" s="73" t="s">
        <v>35</v>
      </c>
      <c r="M32" s="10">
        <f t="shared" si="5"/>
        <v>375463</v>
      </c>
    </row>
    <row r="33" spans="1:14" ht="47.25" x14ac:dyDescent="0.25">
      <c r="A33" s="5" t="s">
        <v>71</v>
      </c>
      <c r="B33" s="77" t="s">
        <v>72</v>
      </c>
      <c r="C33" s="72" t="s">
        <v>35</v>
      </c>
      <c r="D33" s="72" t="s">
        <v>35</v>
      </c>
      <c r="E33" s="72" t="s">
        <v>35</v>
      </c>
      <c r="F33" s="72" t="s">
        <v>35</v>
      </c>
      <c r="G33" s="72"/>
      <c r="H33" s="7">
        <f>'[1]Отчет по основной деят-сти 1кв'!J32</f>
        <v>55000</v>
      </c>
      <c r="I33" s="7">
        <f>'[1]Отчет по основной деят-сти 2 кв'!K32</f>
        <v>46147</v>
      </c>
      <c r="J33" s="7">
        <f>'[1]Отчет по основной деят-сти 3 кв'!K32</f>
        <v>0</v>
      </c>
      <c r="K33" s="7">
        <f>'[1]Отчет по основной деят-сти 4кв'!K32</f>
        <v>185302.28</v>
      </c>
      <c r="L33" s="73" t="s">
        <v>35</v>
      </c>
      <c r="M33" s="10">
        <f t="shared" si="5"/>
        <v>286449.28000000003</v>
      </c>
    </row>
    <row r="34" spans="1:14" ht="16.5" thickBot="1" x14ac:dyDescent="0.3">
      <c r="A34" s="78" t="s">
        <v>73</v>
      </c>
      <c r="B34" s="79" t="s">
        <v>74</v>
      </c>
      <c r="C34" s="80" t="s">
        <v>35</v>
      </c>
      <c r="D34" s="80" t="s">
        <v>35</v>
      </c>
      <c r="E34" s="80" t="s">
        <v>35</v>
      </c>
      <c r="F34" s="80" t="s">
        <v>35</v>
      </c>
      <c r="G34" s="80"/>
      <c r="H34" s="51">
        <f>'[1]Отчет по основной деят-сти 1кв'!J33</f>
        <v>88000</v>
      </c>
      <c r="I34" s="53">
        <f>'[1]Отчет по основной деят-сти 2 кв'!K33</f>
        <v>0</v>
      </c>
      <c r="J34" s="51">
        <f>'[1]Отчет по основной деят-сти 3 кв'!K33</f>
        <v>0</v>
      </c>
      <c r="K34" s="51">
        <f>'[1]Отчет по основной деят-сти 4кв'!K33</f>
        <v>34240</v>
      </c>
      <c r="L34" s="81" t="s">
        <v>35</v>
      </c>
      <c r="M34" s="82">
        <f t="shared" si="5"/>
        <v>122240</v>
      </c>
    </row>
    <row r="35" spans="1:14" ht="15.75" x14ac:dyDescent="0.25">
      <c r="A35" s="83" t="s">
        <v>75</v>
      </c>
      <c r="B35" s="84" t="s">
        <v>76</v>
      </c>
      <c r="C35" s="85" t="s">
        <v>35</v>
      </c>
      <c r="D35" s="85" t="s">
        <v>35</v>
      </c>
      <c r="E35" s="85" t="s">
        <v>35</v>
      </c>
      <c r="F35" s="85" t="s">
        <v>35</v>
      </c>
      <c r="G35" s="85"/>
      <c r="H35" s="85">
        <f>'[1]Отчет по основной деят-сти 1кв'!J34</f>
        <v>9490</v>
      </c>
      <c r="I35" s="86">
        <f>'[1]Отчет по основной деят-сти 2 кв'!K34</f>
        <v>17244.399999999998</v>
      </c>
      <c r="J35" s="85">
        <f>'[1]Отчет по основной деят-сти 3 кв'!K34</f>
        <v>13142.09</v>
      </c>
      <c r="K35" s="85">
        <f>'[1]Отчет по основной деят-сти 4кв'!K34</f>
        <v>15799.539999999999</v>
      </c>
      <c r="L35" s="87" t="s">
        <v>35</v>
      </c>
      <c r="M35" s="47">
        <f t="shared" si="5"/>
        <v>55676.03</v>
      </c>
      <c r="N35" s="88"/>
    </row>
    <row r="36" spans="1:14" x14ac:dyDescent="0.25">
      <c r="A36" s="5" t="s">
        <v>77</v>
      </c>
      <c r="B36" s="89" t="s">
        <v>78</v>
      </c>
      <c r="C36" s="38" t="s">
        <v>35</v>
      </c>
      <c r="D36" s="38" t="s">
        <v>35</v>
      </c>
      <c r="E36" s="38" t="s">
        <v>35</v>
      </c>
      <c r="F36" s="38" t="s">
        <v>35</v>
      </c>
      <c r="G36" s="38"/>
      <c r="H36" s="85">
        <f>'[1]Отчет по основной деят-сти 1кв'!J35</f>
        <v>180846.84999999998</v>
      </c>
      <c r="I36" s="38">
        <f>'[1]Отчет по основной деят-сти 2 кв'!K35</f>
        <v>196617.78000000003</v>
      </c>
      <c r="J36" s="85">
        <f>'[1]Отчет по основной деят-сти 3 кв'!K35</f>
        <v>150422.49</v>
      </c>
      <c r="K36" s="85">
        <f>'[1]Отчет по основной деят-сти 4кв'!K35</f>
        <v>163442.84</v>
      </c>
      <c r="L36" s="90" t="s">
        <v>35</v>
      </c>
      <c r="M36" s="10">
        <f t="shared" si="5"/>
        <v>691329.96</v>
      </c>
    </row>
    <row r="37" spans="1:14" x14ac:dyDescent="0.25">
      <c r="A37" s="5" t="s">
        <v>79</v>
      </c>
      <c r="B37" s="91" t="s">
        <v>80</v>
      </c>
      <c r="C37" s="38" t="s">
        <v>35</v>
      </c>
      <c r="D37" s="38" t="s">
        <v>35</v>
      </c>
      <c r="E37" s="38" t="s">
        <v>35</v>
      </c>
      <c r="F37" s="38" t="s">
        <v>35</v>
      </c>
      <c r="G37" s="38"/>
      <c r="H37" s="85">
        <f>'[1]Отчет по основной деят-сти 1кв'!J36</f>
        <v>65400</v>
      </c>
      <c r="I37" s="38">
        <f>'[1]Отчет по основной деят-сти 2 кв'!K36</f>
        <v>65400</v>
      </c>
      <c r="J37" s="85">
        <f>'[1]Отчет по основной деят-сти 3 кв'!K36</f>
        <v>96480</v>
      </c>
      <c r="K37" s="85">
        <f>'[1]Отчет по основной деят-сти 4кв'!K36</f>
        <v>76777</v>
      </c>
      <c r="L37" s="90" t="s">
        <v>35</v>
      </c>
      <c r="M37" s="10">
        <f t="shared" si="5"/>
        <v>304057</v>
      </c>
    </row>
    <row r="38" spans="1:14" ht="60" x14ac:dyDescent="0.25">
      <c r="A38" s="5"/>
      <c r="B38" s="92" t="s">
        <v>81</v>
      </c>
      <c r="C38" s="93" t="s">
        <v>35</v>
      </c>
      <c r="D38" s="93" t="s">
        <v>35</v>
      </c>
      <c r="E38" s="93" t="s">
        <v>35</v>
      </c>
      <c r="F38" s="93" t="s">
        <v>35</v>
      </c>
      <c r="G38" s="38"/>
      <c r="H38" s="85"/>
      <c r="I38" s="38"/>
      <c r="J38" s="85">
        <f>'[1]Отчет по основной деят-сти 3 кв'!K37</f>
        <v>0</v>
      </c>
      <c r="K38" s="85">
        <f>'[1]Отчет по основной деят-сти 4кв'!K37</f>
        <v>2300</v>
      </c>
      <c r="L38" s="90"/>
      <c r="M38" s="10">
        <f t="shared" si="5"/>
        <v>2300</v>
      </c>
    </row>
    <row r="39" spans="1:14" x14ac:dyDescent="0.25">
      <c r="A39" s="5" t="s">
        <v>82</v>
      </c>
      <c r="B39" s="91" t="s">
        <v>83</v>
      </c>
      <c r="C39" s="38" t="s">
        <v>35</v>
      </c>
      <c r="D39" s="38" t="s">
        <v>35</v>
      </c>
      <c r="E39" s="38" t="s">
        <v>35</v>
      </c>
      <c r="F39" s="38" t="s">
        <v>35</v>
      </c>
      <c r="G39" s="38"/>
      <c r="H39" s="85">
        <f>'[1]Отчет по основной деят-сти 1кв'!J37</f>
        <v>11047.779999999999</v>
      </c>
      <c r="I39" s="38">
        <f>'[1]Отчет по основной деят-сти 2 кв'!K37</f>
        <v>11089.36</v>
      </c>
      <c r="J39" s="85">
        <f>'[1]Отчет по основной деят-сти 3 кв'!K38</f>
        <v>10031.870000000001</v>
      </c>
      <c r="K39" s="85">
        <f>'[1]Отчет по основной деят-сти 4кв'!K38</f>
        <v>10291.73</v>
      </c>
      <c r="L39" s="90" t="s">
        <v>35</v>
      </c>
      <c r="M39" s="10">
        <f t="shared" si="5"/>
        <v>42460.740000000005</v>
      </c>
      <c r="N39" s="88"/>
    </row>
    <row r="40" spans="1:14" x14ac:dyDescent="0.25">
      <c r="A40" s="5" t="s">
        <v>84</v>
      </c>
      <c r="B40" s="91" t="s">
        <v>85</v>
      </c>
      <c r="C40" s="38" t="s">
        <v>35</v>
      </c>
      <c r="D40" s="38" t="s">
        <v>35</v>
      </c>
      <c r="E40" s="38" t="s">
        <v>35</v>
      </c>
      <c r="F40" s="38" t="s">
        <v>35</v>
      </c>
      <c r="G40" s="38"/>
      <c r="H40" s="85">
        <f>'[1]Отчет по основной деят-сти 1кв'!J38</f>
        <v>296.12</v>
      </c>
      <c r="I40" s="38">
        <f>'[1]Отчет по основной деят-сти 2 кв'!K38</f>
        <v>297</v>
      </c>
      <c r="J40" s="85">
        <f>'[1]Отчет по основной деят-сти 3 кв'!K39</f>
        <v>297</v>
      </c>
      <c r="K40" s="85">
        <f>'[1]Отчет по основной деят-сти 4кв'!K39</f>
        <v>297</v>
      </c>
      <c r="L40" s="90" t="s">
        <v>35</v>
      </c>
      <c r="M40" s="10">
        <f t="shared" si="5"/>
        <v>1187.1199999999999</v>
      </c>
      <c r="N40" s="88"/>
    </row>
    <row r="41" spans="1:14" x14ac:dyDescent="0.25">
      <c r="A41" s="5" t="s">
        <v>86</v>
      </c>
      <c r="B41" s="89" t="s">
        <v>87</v>
      </c>
      <c r="C41" s="93" t="s">
        <v>35</v>
      </c>
      <c r="D41" s="93" t="s">
        <v>35</v>
      </c>
      <c r="E41" s="93" t="s">
        <v>35</v>
      </c>
      <c r="F41" s="93" t="s">
        <v>35</v>
      </c>
      <c r="G41" s="38"/>
      <c r="H41" s="85">
        <f>'[1]Отчет по основной деят-сти 1кв'!J40</f>
        <v>0</v>
      </c>
      <c r="I41" s="38"/>
      <c r="J41" s="85"/>
      <c r="K41" s="85">
        <f>'[1]Отчет по основной деят-сти 4кв'!K40</f>
        <v>2500</v>
      </c>
      <c r="L41" s="90"/>
      <c r="M41" s="10">
        <f t="shared" si="5"/>
        <v>2500</v>
      </c>
    </row>
    <row r="42" spans="1:14" ht="45" x14ac:dyDescent="0.25">
      <c r="A42" s="5" t="s">
        <v>88</v>
      </c>
      <c r="B42" s="94" t="s">
        <v>89</v>
      </c>
      <c r="C42" s="38" t="s">
        <v>35</v>
      </c>
      <c r="D42" s="38" t="s">
        <v>35</v>
      </c>
      <c r="E42" s="38" t="s">
        <v>35</v>
      </c>
      <c r="F42" s="38" t="s">
        <v>35</v>
      </c>
      <c r="G42" s="38"/>
      <c r="H42" s="85">
        <f>'[1]Отчет по основной деят-сти 1кв'!J39</f>
        <v>22050</v>
      </c>
      <c r="I42" s="38">
        <f>'[1]Отчет по основной деят-сти 2 кв'!K39</f>
        <v>23780</v>
      </c>
      <c r="J42" s="85">
        <f>'[1]Отчет по основной деят-сти 3 кв'!K40</f>
        <v>27631.58</v>
      </c>
      <c r="K42" s="85">
        <f>'[1]Отчет по основной деят-сти 4кв'!K41</f>
        <v>22050</v>
      </c>
      <c r="L42" s="90" t="s">
        <v>35</v>
      </c>
      <c r="M42" s="10">
        <f t="shared" si="5"/>
        <v>95511.58</v>
      </c>
    </row>
    <row r="43" spans="1:14" ht="60" x14ac:dyDescent="0.25">
      <c r="A43" s="66" t="s">
        <v>90</v>
      </c>
      <c r="B43" s="95" t="s">
        <v>91</v>
      </c>
      <c r="C43" s="96" t="s">
        <v>35</v>
      </c>
      <c r="D43" s="96" t="s">
        <v>35</v>
      </c>
      <c r="E43" s="96" t="s">
        <v>35</v>
      </c>
      <c r="F43" s="96" t="s">
        <v>35</v>
      </c>
      <c r="G43" s="36"/>
      <c r="H43" s="85">
        <f>'[1]Отчет по основной деят-сти 1кв'!J42</f>
        <v>0</v>
      </c>
      <c r="I43" s="38"/>
      <c r="J43" s="85">
        <f>'[1]Отчет по основной деят-сти 3 кв'!K41</f>
        <v>58000</v>
      </c>
      <c r="K43" s="85">
        <f>'[1]Отчет по основной деят-сти 4кв'!K42</f>
        <v>0</v>
      </c>
      <c r="L43" s="37"/>
      <c r="M43" s="10">
        <f t="shared" si="5"/>
        <v>58000</v>
      </c>
    </row>
    <row r="44" spans="1:14" ht="45" x14ac:dyDescent="0.25">
      <c r="A44" s="66" t="s">
        <v>92</v>
      </c>
      <c r="B44" s="95" t="s">
        <v>93</v>
      </c>
      <c r="C44" s="96"/>
      <c r="D44" s="96"/>
      <c r="E44" s="96"/>
      <c r="F44" s="96"/>
      <c r="G44" s="36"/>
      <c r="H44" s="85">
        <f>'[1]Отчет по основной деят-сти 1кв'!J43</f>
        <v>0</v>
      </c>
      <c r="I44" s="38"/>
      <c r="J44" s="36"/>
      <c r="K44" s="85">
        <f>'[1]Отчет по основной деят-сти 4кв'!K43</f>
        <v>92485</v>
      </c>
      <c r="L44" s="37"/>
      <c r="M44" s="10">
        <f t="shared" si="5"/>
        <v>92485</v>
      </c>
    </row>
    <row r="45" spans="1:14" ht="105.75" thickBot="1" x14ac:dyDescent="0.3">
      <c r="A45" s="66" t="s">
        <v>94</v>
      </c>
      <c r="B45" s="97" t="s">
        <v>95</v>
      </c>
      <c r="C45" s="36" t="s">
        <v>35</v>
      </c>
      <c r="D45" s="36" t="s">
        <v>35</v>
      </c>
      <c r="E45" s="36" t="s">
        <v>35</v>
      </c>
      <c r="F45" s="36" t="s">
        <v>35</v>
      </c>
      <c r="G45" s="36"/>
      <c r="H45" s="85">
        <f>'[1]Отчет по основной деят-сти 1кв'!J44</f>
        <v>0</v>
      </c>
      <c r="I45" s="85">
        <f>'[1]Отчет по основной деят-сти 2 кв'!K40</f>
        <v>70000</v>
      </c>
      <c r="J45" s="36">
        <f>'[1]Отчет по основной деят-сти 3 кв'!K42</f>
        <v>18200</v>
      </c>
      <c r="K45" s="98">
        <f>'[1]Отчет по основной деят-сти 4кв'!K44</f>
        <v>77925</v>
      </c>
      <c r="L45" s="99" t="s">
        <v>35</v>
      </c>
      <c r="M45" s="82">
        <f t="shared" si="5"/>
        <v>166125</v>
      </c>
    </row>
    <row r="46" spans="1:14" ht="90" x14ac:dyDescent="0.25">
      <c r="A46" s="100" t="s">
        <v>92</v>
      </c>
      <c r="B46" s="101" t="s">
        <v>96</v>
      </c>
      <c r="C46" s="102" t="s">
        <v>35</v>
      </c>
      <c r="D46" s="102" t="s">
        <v>35</v>
      </c>
      <c r="E46" s="102" t="s">
        <v>35</v>
      </c>
      <c r="F46" s="102" t="s">
        <v>35</v>
      </c>
      <c r="G46" s="102"/>
      <c r="H46" s="102">
        <f>H47+H48+H49</f>
        <v>0</v>
      </c>
      <c r="I46" s="58">
        <f>I47+I48+I49</f>
        <v>221441.95999999996</v>
      </c>
      <c r="J46" s="58">
        <f>J47+J48+J49</f>
        <v>25906.28</v>
      </c>
      <c r="K46" s="103">
        <f>K47+K48+K49</f>
        <v>98827.9</v>
      </c>
      <c r="L46" s="104" t="s">
        <v>35</v>
      </c>
      <c r="M46" s="105">
        <f>M47+M48+M49</f>
        <v>346176.14</v>
      </c>
      <c r="N46" s="34"/>
    </row>
    <row r="47" spans="1:14" x14ac:dyDescent="0.25">
      <c r="A47" s="5" t="s">
        <v>97</v>
      </c>
      <c r="B47" s="6" t="s">
        <v>98</v>
      </c>
      <c r="C47" s="7" t="s">
        <v>35</v>
      </c>
      <c r="D47" s="7" t="s">
        <v>35</v>
      </c>
      <c r="E47" s="7" t="s">
        <v>35</v>
      </c>
      <c r="F47" s="7" t="s">
        <v>35</v>
      </c>
      <c r="G47" s="7"/>
      <c r="H47" s="7">
        <f>'[1]Отчет по основной деят-сти 1кв'!J42</f>
        <v>0</v>
      </c>
      <c r="I47" s="7">
        <f>'[1]Отчет по основной деят-сти 2 кв'!K42</f>
        <v>4135.5200000000004</v>
      </c>
      <c r="J47" s="7">
        <f>'[1]Отчет по основной деят-сти 3 кв'!K44</f>
        <v>0</v>
      </c>
      <c r="K47" s="53">
        <f>'[1]Отчет по основной деят-сти 4кв'!K46</f>
        <v>4300.88</v>
      </c>
      <c r="L47" s="49" t="s">
        <v>35</v>
      </c>
      <c r="M47" s="10">
        <f t="shared" si="5"/>
        <v>8436.4000000000015</v>
      </c>
    </row>
    <row r="48" spans="1:14" x14ac:dyDescent="0.25">
      <c r="A48" s="5" t="s">
        <v>99</v>
      </c>
      <c r="B48" s="6" t="s">
        <v>100</v>
      </c>
      <c r="C48" s="7" t="s">
        <v>35</v>
      </c>
      <c r="D48" s="7" t="s">
        <v>35</v>
      </c>
      <c r="E48" s="7" t="s">
        <v>35</v>
      </c>
      <c r="F48" s="7" t="s">
        <v>35</v>
      </c>
      <c r="G48" s="7"/>
      <c r="H48" s="7">
        <f>'[1]Отчет по основной деят-сти 1кв'!J43</f>
        <v>0</v>
      </c>
      <c r="I48" s="7">
        <f>'[1]Отчет по основной деят-сти 2 кв'!K43</f>
        <v>149113.60999999999</v>
      </c>
      <c r="J48" s="7">
        <f>'[1]Отчет по основной деят-сти 3 кв'!K45</f>
        <v>13901.62</v>
      </c>
      <c r="K48" s="53">
        <f>'[1]Отчет по основной деят-сти 4кв'!K47</f>
        <v>32388.129999999997</v>
      </c>
      <c r="L48" s="49" t="s">
        <v>35</v>
      </c>
      <c r="M48" s="10">
        <f t="shared" si="5"/>
        <v>195403.36</v>
      </c>
    </row>
    <row r="49" spans="1:14" ht="75.75" thickBot="1" x14ac:dyDescent="0.3">
      <c r="A49" s="78" t="s">
        <v>101</v>
      </c>
      <c r="B49" s="106" t="s">
        <v>102</v>
      </c>
      <c r="C49" s="51" t="s">
        <v>35</v>
      </c>
      <c r="D49" s="51" t="s">
        <v>35</v>
      </c>
      <c r="E49" s="51" t="s">
        <v>35</v>
      </c>
      <c r="F49" s="51" t="s">
        <v>35</v>
      </c>
      <c r="G49" s="51"/>
      <c r="H49" s="51">
        <f>'[1]Отчет по основной деят-сти 1кв'!J44</f>
        <v>0</v>
      </c>
      <c r="I49" s="53">
        <f>'[1]Отчет по основной деят-сти 2 кв'!K44</f>
        <v>68192.83</v>
      </c>
      <c r="J49" s="53">
        <f>'[1]Отчет по основной деят-сти 3 кв'!K46</f>
        <v>12004.66</v>
      </c>
      <c r="K49" s="53">
        <f>'[1]Отчет по основной деят-сти 4кв'!K48</f>
        <v>62138.89</v>
      </c>
      <c r="L49" s="54" t="s">
        <v>35</v>
      </c>
      <c r="M49" s="82">
        <f t="shared" si="5"/>
        <v>142336.38</v>
      </c>
    </row>
    <row r="50" spans="1:14" ht="45" x14ac:dyDescent="0.25">
      <c r="A50" s="83" t="s">
        <v>94</v>
      </c>
      <c r="B50" s="107" t="s">
        <v>103</v>
      </c>
      <c r="C50" s="43" t="s">
        <v>35</v>
      </c>
      <c r="D50" s="43" t="s">
        <v>35</v>
      </c>
      <c r="E50" s="43" t="s">
        <v>35</v>
      </c>
      <c r="F50" s="43" t="s">
        <v>35</v>
      </c>
      <c r="G50" s="43"/>
      <c r="H50" s="53">
        <f>'[1]Отчет по основной деят-сти 1кв'!J45</f>
        <v>0</v>
      </c>
      <c r="I50" s="46">
        <f>'[1]Отчет по основной деят-сти 2 кв'!K45</f>
        <v>0</v>
      </c>
      <c r="J50" s="46">
        <f>'[1]Отчет по основной деят-сти 3 кв'!K47</f>
        <v>281237.14</v>
      </c>
      <c r="K50" s="108">
        <f>'[1]Отчет по основной деят-сти 4кв'!K49</f>
        <v>73752.77</v>
      </c>
      <c r="L50" s="44" t="s">
        <v>35</v>
      </c>
      <c r="M50" s="47">
        <f t="shared" si="5"/>
        <v>354989.91000000003</v>
      </c>
    </row>
    <row r="51" spans="1:14" ht="60" x14ac:dyDescent="0.25">
      <c r="A51" s="5" t="s">
        <v>104</v>
      </c>
      <c r="B51" s="109" t="s">
        <v>105</v>
      </c>
      <c r="C51" s="53" t="s">
        <v>35</v>
      </c>
      <c r="D51" s="53" t="s">
        <v>35</v>
      </c>
      <c r="E51" s="53" t="s">
        <v>35</v>
      </c>
      <c r="F51" s="53" t="s">
        <v>35</v>
      </c>
      <c r="G51" s="53"/>
      <c r="H51" s="7">
        <f>'[1]Отчет по основной деят-сти 1кв'!J46</f>
        <v>0</v>
      </c>
      <c r="I51" s="7">
        <f>'[1]Отчет по основной деят-сти 2 кв'!K46</f>
        <v>52536</v>
      </c>
      <c r="J51" s="7">
        <f>'[1]Отчет по основной деят-сти 3 кв'!K48</f>
        <v>19970.170000000002</v>
      </c>
      <c r="K51" s="7">
        <f>'[1]Отчет по основной деят-сти 4кв'!K50</f>
        <v>155118.35</v>
      </c>
      <c r="L51" s="110" t="s">
        <v>35</v>
      </c>
      <c r="M51" s="10">
        <f t="shared" si="5"/>
        <v>227624.52000000002</v>
      </c>
    </row>
    <row r="52" spans="1:14" x14ac:dyDescent="0.25">
      <c r="A52" s="5" t="s">
        <v>106</v>
      </c>
      <c r="B52" s="111" t="s">
        <v>107</v>
      </c>
      <c r="C52" s="85" t="s">
        <v>35</v>
      </c>
      <c r="D52" s="85" t="s">
        <v>35</v>
      </c>
      <c r="E52" s="85" t="s">
        <v>35</v>
      </c>
      <c r="F52" s="85" t="s">
        <v>35</v>
      </c>
      <c r="G52" s="85"/>
      <c r="H52" s="38">
        <f>'[1]Отчет по основной деят-сти 1кв'!J47</f>
        <v>0</v>
      </c>
      <c r="I52" s="38">
        <f>'[1]Отчет по основной деят-сти 2 кв'!K47</f>
        <v>12187.65</v>
      </c>
      <c r="J52" s="38">
        <f>'[1]Отчет по основной деят-сти 3 кв'!K49</f>
        <v>7019.92</v>
      </c>
      <c r="K52" s="87">
        <f>'[1]Отчет по основной деят-сти 4кв'!K51</f>
        <v>7826</v>
      </c>
      <c r="L52" s="112" t="s">
        <v>35</v>
      </c>
      <c r="M52" s="10">
        <f t="shared" si="5"/>
        <v>27033.57</v>
      </c>
    </row>
    <row r="53" spans="1:14" ht="90" x14ac:dyDescent="0.25">
      <c r="A53" s="5" t="s">
        <v>108</v>
      </c>
      <c r="B53" s="94" t="s">
        <v>109</v>
      </c>
      <c r="C53" s="38" t="s">
        <v>35</v>
      </c>
      <c r="D53" s="38" t="s">
        <v>35</v>
      </c>
      <c r="E53" s="38" t="s">
        <v>35</v>
      </c>
      <c r="F53" s="38" t="s">
        <v>35</v>
      </c>
      <c r="G53" s="38"/>
      <c r="H53" s="38">
        <f>'[1]Отчет по основной деят-сти 1кв'!J48</f>
        <v>10149</v>
      </c>
      <c r="I53" s="38">
        <f>'[1]Отчет по основной деят-сти 2 кв'!K48</f>
        <v>16510</v>
      </c>
      <c r="J53" s="38">
        <f>'[1]Отчет по основной деят-сти 3 кв'!K50</f>
        <v>2250</v>
      </c>
      <c r="K53" s="87">
        <f>'[1]Отчет по основной деят-сти 4кв'!K52</f>
        <v>43479</v>
      </c>
      <c r="L53" s="113" t="s">
        <v>35</v>
      </c>
      <c r="M53" s="10">
        <f t="shared" si="5"/>
        <v>72388</v>
      </c>
    </row>
    <row r="54" spans="1:14" ht="30" x14ac:dyDescent="0.25">
      <c r="A54" s="5" t="s">
        <v>110</v>
      </c>
      <c r="B54" s="94" t="s">
        <v>111</v>
      </c>
      <c r="C54" s="38" t="s">
        <v>35</v>
      </c>
      <c r="D54" s="38" t="s">
        <v>35</v>
      </c>
      <c r="E54" s="38" t="s">
        <v>35</v>
      </c>
      <c r="F54" s="38" t="s">
        <v>35</v>
      </c>
      <c r="G54" s="38"/>
      <c r="H54" s="38">
        <f>'[1]Отчет по основной деят-сти 1кв'!J49</f>
        <v>0</v>
      </c>
      <c r="I54" s="38">
        <f>'[1]Отчет по основной деят-сти 2 кв'!K49</f>
        <v>0</v>
      </c>
      <c r="J54" s="38">
        <f>'[1]Отчет по основной деят-сти 3 кв'!K51</f>
        <v>0</v>
      </c>
      <c r="K54" s="87">
        <f>'[1]Отчет по основной деят-сти 4кв'!K53</f>
        <v>0</v>
      </c>
      <c r="L54" s="113" t="s">
        <v>35</v>
      </c>
      <c r="M54" s="114">
        <f t="shared" si="5"/>
        <v>0</v>
      </c>
    </row>
    <row r="55" spans="1:14" ht="60" x14ac:dyDescent="0.25">
      <c r="A55" s="5" t="s">
        <v>112</v>
      </c>
      <c r="B55" s="94" t="s">
        <v>113</v>
      </c>
      <c r="C55" s="38" t="s">
        <v>35</v>
      </c>
      <c r="D55" s="38" t="s">
        <v>35</v>
      </c>
      <c r="E55" s="38" t="s">
        <v>35</v>
      </c>
      <c r="F55" s="38" t="s">
        <v>35</v>
      </c>
      <c r="G55" s="38"/>
      <c r="H55" s="38">
        <f>'[1]Отчет по основной деят-сти 1кв'!J50</f>
        <v>0</v>
      </c>
      <c r="I55" s="38">
        <f>'[1]Отчет по основной деят-сти 2 кв'!K50</f>
        <v>3727.92</v>
      </c>
      <c r="J55" s="38">
        <f>'[1]Отчет по основной деят-сти 3 кв'!K52</f>
        <v>0</v>
      </c>
      <c r="K55" s="87">
        <f>'[1]Отчет по основной деят-сти 4кв'!K54</f>
        <v>0</v>
      </c>
      <c r="L55" s="113" t="s">
        <v>35</v>
      </c>
      <c r="M55" s="10">
        <f t="shared" si="5"/>
        <v>3727.92</v>
      </c>
    </row>
    <row r="56" spans="1:14" ht="15.75" thickBot="1" x14ac:dyDescent="0.3">
      <c r="A56" s="78" t="s">
        <v>114</v>
      </c>
      <c r="B56" s="91" t="s">
        <v>115</v>
      </c>
      <c r="C56" s="38" t="s">
        <v>35</v>
      </c>
      <c r="D56" s="38" t="s">
        <v>35</v>
      </c>
      <c r="E56" s="38" t="s">
        <v>35</v>
      </c>
      <c r="F56" s="38" t="s">
        <v>35</v>
      </c>
      <c r="G56" s="38"/>
      <c r="H56" s="38">
        <f>'[1]Отчет по основной деят-сти 1кв'!J51</f>
        <v>326.5</v>
      </c>
      <c r="I56" s="85">
        <f>'[1]Отчет по основной деят-сти 2 кв'!K51</f>
        <v>862.96</v>
      </c>
      <c r="J56" s="85">
        <f>'[1]Отчет по основной деят-сти 3 кв'!K53</f>
        <v>248.14</v>
      </c>
      <c r="K56" s="87">
        <f>'[1]Отчет по основной деят-сти 4кв'!K55</f>
        <v>589.41000000000008</v>
      </c>
      <c r="L56" s="115" t="s">
        <v>35</v>
      </c>
      <c r="M56" s="82">
        <f t="shared" si="5"/>
        <v>2027.01</v>
      </c>
    </row>
    <row r="57" spans="1:14" ht="15.75" thickBot="1" x14ac:dyDescent="0.3">
      <c r="A57" s="116"/>
      <c r="B57" s="117" t="s">
        <v>116</v>
      </c>
      <c r="C57" s="118">
        <f>C13+C14</f>
        <v>7305651.7600000016</v>
      </c>
      <c r="D57" s="118">
        <f>D13+D14</f>
        <v>4878258</v>
      </c>
      <c r="E57" s="118">
        <f>E13+E14</f>
        <v>3962810.15</v>
      </c>
      <c r="F57" s="118">
        <f>F13+F14</f>
        <v>6134306.4400000004</v>
      </c>
      <c r="G57" s="118">
        <f>G13+G14</f>
        <v>22281026.350000001</v>
      </c>
      <c r="H57" s="118">
        <f>H13+H15</f>
        <v>6808293.6599999992</v>
      </c>
      <c r="I57" s="118">
        <f>I13+I15</f>
        <v>5032110.2</v>
      </c>
      <c r="J57" s="118">
        <f>J13+J15</f>
        <v>3725661.0799999996</v>
      </c>
      <c r="K57" s="118">
        <f>K13+K15</f>
        <v>6411021.5800000001</v>
      </c>
      <c r="L57" s="118"/>
      <c r="M57" s="19">
        <f>M13+M15</f>
        <v>21977086.52</v>
      </c>
      <c r="N57" s="118">
        <f>G57-M57</f>
        <v>303939.83000000194</v>
      </c>
    </row>
    <row r="58" spans="1:14" x14ac:dyDescent="0.25">
      <c r="F58" s="62" t="s">
        <v>117</v>
      </c>
      <c r="H58" s="34">
        <f>H57-H35</f>
        <v>6798803.6599999992</v>
      </c>
      <c r="I58" s="34">
        <f t="shared" ref="I58:J58" si="7">I57-I35</f>
        <v>5014865.8</v>
      </c>
      <c r="J58" s="34">
        <f t="shared" si="7"/>
        <v>3712518.9899999998</v>
      </c>
      <c r="K58" s="34">
        <f>K57-K35</f>
        <v>6395222.04</v>
      </c>
      <c r="M58" s="34"/>
    </row>
    <row r="60" spans="1:14" x14ac:dyDescent="0.25">
      <c r="B60" t="s">
        <v>118</v>
      </c>
      <c r="C60" s="121" t="s">
        <v>119</v>
      </c>
      <c r="D60" s="121"/>
      <c r="E60" s="121"/>
      <c r="F60" s="121"/>
      <c r="K60" s="34"/>
      <c r="M60" s="34"/>
    </row>
  </sheetData>
  <mergeCells count="9">
    <mergeCell ref="N3:N4"/>
    <mergeCell ref="C60:F60"/>
    <mergeCell ref="K1:L1"/>
    <mergeCell ref="B2:L2"/>
    <mergeCell ref="A3:A4"/>
    <mergeCell ref="B3:B4"/>
    <mergeCell ref="C3:F3"/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2018-04-20T05:09:59Z</dcterms:modified>
</cp:coreProperties>
</file>